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U-0260\Desktop\"/>
    </mc:Choice>
  </mc:AlternateContent>
  <bookViews>
    <workbookView xWindow="0" yWindow="0" windowWidth="10515" windowHeight="8805"/>
  </bookViews>
  <sheets>
    <sheet name="Sheet1" sheetId="1" r:id="rId1"/>
  </sheets>
  <definedNames>
    <definedName name="_xlnm._FilterDatabase" localSheetId="0" hidden="1">Sheet1!$A$1:$D$739</definedName>
  </definedNames>
  <calcPr calcId="162913"/>
</workbook>
</file>

<file path=xl/calcChain.xml><?xml version="1.0" encoding="utf-8"?>
<calcChain xmlns="http://schemas.openxmlformats.org/spreadsheetml/2006/main">
  <c r="C739" i="1" l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<sst xmlns="http://schemas.openxmlformats.org/spreadsheetml/2006/main" count="1480" uniqueCount="408">
  <si>
    <t>Дом</t>
  </si>
  <si>
    <t>Квартира</t>
  </si>
  <si>
    <t>Код плательщика</t>
  </si>
  <si>
    <t>Беломорская ул., дом 1</t>
  </si>
  <si>
    <t>1</t>
  </si>
  <si>
    <t>67</t>
  </si>
  <si>
    <t>114</t>
  </si>
  <si>
    <t>3</t>
  </si>
  <si>
    <t>116</t>
  </si>
  <si>
    <t>157</t>
  </si>
  <si>
    <t>4</t>
  </si>
  <si>
    <t>161</t>
  </si>
  <si>
    <t>196</t>
  </si>
  <si>
    <t>204</t>
  </si>
  <si>
    <t>228</t>
  </si>
  <si>
    <t>Беломорская ул., дом 3 к.1</t>
  </si>
  <si>
    <t>5</t>
  </si>
  <si>
    <t>53</t>
  </si>
  <si>
    <t>72</t>
  </si>
  <si>
    <t>73</t>
  </si>
  <si>
    <t>Беломорская ул., дом 5 к.1</t>
  </si>
  <si>
    <t>22</t>
  </si>
  <si>
    <t>27</t>
  </si>
  <si>
    <t>61</t>
  </si>
  <si>
    <t>79</t>
  </si>
  <si>
    <t>91</t>
  </si>
  <si>
    <t>115</t>
  </si>
  <si>
    <t>2</t>
  </si>
  <si>
    <t>212</t>
  </si>
  <si>
    <t>Беломорская ул., дом 5 к.3</t>
  </si>
  <si>
    <t>325</t>
  </si>
  <si>
    <t>385</t>
  </si>
  <si>
    <t>400</t>
  </si>
  <si>
    <t>Беломорская ул., дом 7 к.1</t>
  </si>
  <si>
    <t>21</t>
  </si>
  <si>
    <t>24</t>
  </si>
  <si>
    <t>34</t>
  </si>
  <si>
    <t>47</t>
  </si>
  <si>
    <t>Беломорская ул., дом 7 к.2</t>
  </si>
  <si>
    <t>86</t>
  </si>
  <si>
    <t>104</t>
  </si>
  <si>
    <t>108</t>
  </si>
  <si>
    <t>127</t>
  </si>
  <si>
    <t>129</t>
  </si>
  <si>
    <t>133</t>
  </si>
  <si>
    <t>Беломорская ул., дом 7 к.3</t>
  </si>
  <si>
    <t>36</t>
  </si>
  <si>
    <t>Беломорская ул., дом 8 к.1</t>
  </si>
  <si>
    <t>50</t>
  </si>
  <si>
    <t>59</t>
  </si>
  <si>
    <t>119</t>
  </si>
  <si>
    <t>120</t>
  </si>
  <si>
    <t>134</t>
  </si>
  <si>
    <t>158</t>
  </si>
  <si>
    <t>171</t>
  </si>
  <si>
    <t>172</t>
  </si>
  <si>
    <t>178</t>
  </si>
  <si>
    <t>Беломорская ул., дом 10 к.3</t>
  </si>
  <si>
    <t>43</t>
  </si>
  <si>
    <t>81</t>
  </si>
  <si>
    <t>83</t>
  </si>
  <si>
    <t>94</t>
  </si>
  <si>
    <t>100</t>
  </si>
  <si>
    <t>Беломорская ул., дом 11 к.2</t>
  </si>
  <si>
    <t>29</t>
  </si>
  <si>
    <t>69</t>
  </si>
  <si>
    <t>112</t>
  </si>
  <si>
    <t>126</t>
  </si>
  <si>
    <t>Беломорская ул., дом 12 к.1</t>
  </si>
  <si>
    <t>35</t>
  </si>
  <si>
    <t>37</t>
  </si>
  <si>
    <t>42</t>
  </si>
  <si>
    <t>60</t>
  </si>
  <si>
    <t>76</t>
  </si>
  <si>
    <t>95</t>
  </si>
  <si>
    <t>155</t>
  </si>
  <si>
    <t>174</t>
  </si>
  <si>
    <t>Беломорская ул., дом 13 к.1</t>
  </si>
  <si>
    <t>33</t>
  </si>
  <si>
    <t>39</t>
  </si>
  <si>
    <t>63</t>
  </si>
  <si>
    <t>183</t>
  </si>
  <si>
    <t>192</t>
  </si>
  <si>
    <t>195</t>
  </si>
  <si>
    <t>256</t>
  </si>
  <si>
    <t>265</t>
  </si>
  <si>
    <t>281</t>
  </si>
  <si>
    <t>285</t>
  </si>
  <si>
    <t>300</t>
  </si>
  <si>
    <t>306</t>
  </si>
  <si>
    <t>346</t>
  </si>
  <si>
    <t>369</t>
  </si>
  <si>
    <t>414</t>
  </si>
  <si>
    <t>420</t>
  </si>
  <si>
    <t>432</t>
  </si>
  <si>
    <t>448</t>
  </si>
  <si>
    <t>460</t>
  </si>
  <si>
    <t>510</t>
  </si>
  <si>
    <t>6</t>
  </si>
  <si>
    <t>548</t>
  </si>
  <si>
    <t>578</t>
  </si>
  <si>
    <t>586</t>
  </si>
  <si>
    <t>600</t>
  </si>
  <si>
    <t>606</t>
  </si>
  <si>
    <t>609</t>
  </si>
  <si>
    <t>617</t>
  </si>
  <si>
    <t>Беломорская ул., дом 13 к.2</t>
  </si>
  <si>
    <t>62</t>
  </si>
  <si>
    <t>65</t>
  </si>
  <si>
    <t>82</t>
  </si>
  <si>
    <t>89</t>
  </si>
  <si>
    <t>Беломорская ул., дом 14 к.1</t>
  </si>
  <si>
    <t>10</t>
  </si>
  <si>
    <t>51</t>
  </si>
  <si>
    <t>Беломорская ул., дом 16</t>
  </si>
  <si>
    <t>46</t>
  </si>
  <si>
    <t>87</t>
  </si>
  <si>
    <t>93</t>
  </si>
  <si>
    <t>111</t>
  </si>
  <si>
    <t>Беломорская ул., дом 18А</t>
  </si>
  <si>
    <t>102</t>
  </si>
  <si>
    <t>Беломорская ул., дом 20 к.1</t>
  </si>
  <si>
    <t>11</t>
  </si>
  <si>
    <t>70</t>
  </si>
  <si>
    <t>84</t>
  </si>
  <si>
    <t>131</t>
  </si>
  <si>
    <t>138</t>
  </si>
  <si>
    <t>151</t>
  </si>
  <si>
    <t>160</t>
  </si>
  <si>
    <t>162</t>
  </si>
  <si>
    <t>170</t>
  </si>
  <si>
    <t>Беломорская ул., дом 20 к.2</t>
  </si>
  <si>
    <t>31</t>
  </si>
  <si>
    <t>55</t>
  </si>
  <si>
    <t>128</t>
  </si>
  <si>
    <t>Беломорская ул., дом 20 к.3</t>
  </si>
  <si>
    <t>38</t>
  </si>
  <si>
    <t>41</t>
  </si>
  <si>
    <t>57</t>
  </si>
  <si>
    <t>71</t>
  </si>
  <si>
    <t>110</t>
  </si>
  <si>
    <t>140</t>
  </si>
  <si>
    <t>Беломорская ул., дом 24 к.3</t>
  </si>
  <si>
    <t>14</t>
  </si>
  <si>
    <t>58-94</t>
  </si>
  <si>
    <t>106</t>
  </si>
  <si>
    <t>152</t>
  </si>
  <si>
    <t>168</t>
  </si>
  <si>
    <t>175</t>
  </si>
  <si>
    <t>207</t>
  </si>
  <si>
    <t>229</t>
  </si>
  <si>
    <t>Беломорская ул., дом 26</t>
  </si>
  <si>
    <t>80</t>
  </si>
  <si>
    <t>101</t>
  </si>
  <si>
    <t>144</t>
  </si>
  <si>
    <t>201</t>
  </si>
  <si>
    <t>Валдайский пр., дом 4</t>
  </si>
  <si>
    <t>12</t>
  </si>
  <si>
    <t>15</t>
  </si>
  <si>
    <t>20</t>
  </si>
  <si>
    <t>26</t>
  </si>
  <si>
    <t>28</t>
  </si>
  <si>
    <t>68</t>
  </si>
  <si>
    <t>Валдайский пр., дом 6</t>
  </si>
  <si>
    <t>Валдайский пр., дом 9А к.1</t>
  </si>
  <si>
    <t>49</t>
  </si>
  <si>
    <t>74</t>
  </si>
  <si>
    <t>125</t>
  </si>
  <si>
    <t>145</t>
  </si>
  <si>
    <t>146</t>
  </si>
  <si>
    <t>169</t>
  </si>
  <si>
    <t>194</t>
  </si>
  <si>
    <t>199</t>
  </si>
  <si>
    <t>Валдайский пр., дом 10 к.1</t>
  </si>
  <si>
    <t>8</t>
  </si>
  <si>
    <t>18</t>
  </si>
  <si>
    <t>23</t>
  </si>
  <si>
    <t>54</t>
  </si>
  <si>
    <t>90</t>
  </si>
  <si>
    <t>99</t>
  </si>
  <si>
    <t>135</t>
  </si>
  <si>
    <t>139</t>
  </si>
  <si>
    <t>163</t>
  </si>
  <si>
    <t>176</t>
  </si>
  <si>
    <t>211</t>
  </si>
  <si>
    <t>230</t>
  </si>
  <si>
    <t>232</t>
  </si>
  <si>
    <t>235</t>
  </si>
  <si>
    <t>238</t>
  </si>
  <si>
    <t>249</t>
  </si>
  <si>
    <t>255</t>
  </si>
  <si>
    <t>260</t>
  </si>
  <si>
    <t>273</t>
  </si>
  <si>
    <t>278</t>
  </si>
  <si>
    <t>332</t>
  </si>
  <si>
    <t>428</t>
  </si>
  <si>
    <t>454</t>
  </si>
  <si>
    <t>Валдайский пр., дом 12</t>
  </si>
  <si>
    <t>19</t>
  </si>
  <si>
    <t>45</t>
  </si>
  <si>
    <t>66</t>
  </si>
  <si>
    <t>98</t>
  </si>
  <si>
    <t>105</t>
  </si>
  <si>
    <t>165</t>
  </si>
  <si>
    <t>167</t>
  </si>
  <si>
    <t>189</t>
  </si>
  <si>
    <t>191</t>
  </si>
  <si>
    <t>193</t>
  </si>
  <si>
    <t>208</t>
  </si>
  <si>
    <t>Валдайский пр., дом 13А к.1</t>
  </si>
  <si>
    <t>64</t>
  </si>
  <si>
    <t>150</t>
  </si>
  <si>
    <t>186</t>
  </si>
  <si>
    <t>187</t>
  </si>
  <si>
    <t>Валдайский пр., дом 21</t>
  </si>
  <si>
    <t>7</t>
  </si>
  <si>
    <t>88</t>
  </si>
  <si>
    <t>117</t>
  </si>
  <si>
    <t>Валдайский пр., дом 22</t>
  </si>
  <si>
    <t>40</t>
  </si>
  <si>
    <t>Ленинградское шоссе, дом 92/1</t>
  </si>
  <si>
    <t>166</t>
  </si>
  <si>
    <t>210</t>
  </si>
  <si>
    <t>Ленинградское шоссе, дом 94 к.1</t>
  </si>
  <si>
    <t>Ленинградское шоссе, дом 96 к.1</t>
  </si>
  <si>
    <t>25</t>
  </si>
  <si>
    <t>Ленинградское шоссе, дом 96 к.2</t>
  </si>
  <si>
    <t>141</t>
  </si>
  <si>
    <t>Ленинградское шоссе, дом 96 к.3</t>
  </si>
  <si>
    <t>217</t>
  </si>
  <si>
    <t>218</t>
  </si>
  <si>
    <t>Ленинградское шоссе, дом 96 к.4</t>
  </si>
  <si>
    <t>324</t>
  </si>
  <si>
    <t>339</t>
  </si>
  <si>
    <t>Ленинградское шоссе, дом 96 к.5</t>
  </si>
  <si>
    <t>360</t>
  </si>
  <si>
    <t>380</t>
  </si>
  <si>
    <t>391</t>
  </si>
  <si>
    <t>403</t>
  </si>
  <si>
    <t>425</t>
  </si>
  <si>
    <t>Ленинградское шоссе, дом 98 к.1</t>
  </si>
  <si>
    <t>44</t>
  </si>
  <si>
    <t>52</t>
  </si>
  <si>
    <t>Ленинградское шоссе, дом 98 к.2</t>
  </si>
  <si>
    <t>Ленинградское шоссе, дом 98 к.4</t>
  </si>
  <si>
    <t>Ленинградское шоссе, дом 98 к.5</t>
  </si>
  <si>
    <t>331</t>
  </si>
  <si>
    <t>Ленинградское шоссе, дом 100</t>
  </si>
  <si>
    <t>Ленинградское шоссе, дом 102</t>
  </si>
  <si>
    <t>9</t>
  </si>
  <si>
    <t>92</t>
  </si>
  <si>
    <t>Ленинградское шоссе, дом 108</t>
  </si>
  <si>
    <t>122</t>
  </si>
  <si>
    <t>188</t>
  </si>
  <si>
    <t>200</t>
  </si>
  <si>
    <t>213</t>
  </si>
  <si>
    <t>226</t>
  </si>
  <si>
    <t>237</t>
  </si>
  <si>
    <t>245</t>
  </si>
  <si>
    <t>267</t>
  </si>
  <si>
    <t>287</t>
  </si>
  <si>
    <t>295</t>
  </si>
  <si>
    <t>310</t>
  </si>
  <si>
    <t>337</t>
  </si>
  <si>
    <t>343</t>
  </si>
  <si>
    <t>344</t>
  </si>
  <si>
    <t>359</t>
  </si>
  <si>
    <t>362</t>
  </si>
  <si>
    <t>392</t>
  </si>
  <si>
    <t>408</t>
  </si>
  <si>
    <t>Ленинградское шоссе, дом 108 к.1</t>
  </si>
  <si>
    <t>103</t>
  </si>
  <si>
    <t>137</t>
  </si>
  <si>
    <t>147</t>
  </si>
  <si>
    <t>153</t>
  </si>
  <si>
    <t>182</t>
  </si>
  <si>
    <t>Ленинградское шоссе, дом 108 к.2</t>
  </si>
  <si>
    <t>96</t>
  </si>
  <si>
    <t>Ленинградское шоссе, дом 108 к.3</t>
  </si>
  <si>
    <t>Ленинградское шоссе, дом 112 к.2</t>
  </si>
  <si>
    <t>296</t>
  </si>
  <si>
    <t>320</t>
  </si>
  <si>
    <t>329</t>
  </si>
  <si>
    <t>348</t>
  </si>
  <si>
    <t>358</t>
  </si>
  <si>
    <t>364</t>
  </si>
  <si>
    <t>371</t>
  </si>
  <si>
    <t>393</t>
  </si>
  <si>
    <t>441</t>
  </si>
  <si>
    <t>456</t>
  </si>
  <si>
    <t>478</t>
  </si>
  <si>
    <t>483</t>
  </si>
  <si>
    <t>487</t>
  </si>
  <si>
    <t>525</t>
  </si>
  <si>
    <t>526</t>
  </si>
  <si>
    <t>534</t>
  </si>
  <si>
    <t>537</t>
  </si>
  <si>
    <t>549</t>
  </si>
  <si>
    <t>550</t>
  </si>
  <si>
    <t>556</t>
  </si>
  <si>
    <t>Ленинградское шоссе, дом 112/1 к.1</t>
  </si>
  <si>
    <t>113</t>
  </si>
  <si>
    <t>197</t>
  </si>
  <si>
    <t>250</t>
  </si>
  <si>
    <t>269</t>
  </si>
  <si>
    <t>Ленинградское шоссе, дом 118 к.1</t>
  </si>
  <si>
    <t>Ленинградское шоссе, дом 120 к.3</t>
  </si>
  <si>
    <t>58</t>
  </si>
  <si>
    <t>Ленинградское шоссе, дом 124 к.1</t>
  </si>
  <si>
    <t>17</t>
  </si>
  <si>
    <t>130</t>
  </si>
  <si>
    <t>136</t>
  </si>
  <si>
    <t>Ленинградское шоссе, дом 128 к.2</t>
  </si>
  <si>
    <t>13</t>
  </si>
  <si>
    <t>30</t>
  </si>
  <si>
    <t>48</t>
  </si>
  <si>
    <t>Ленинградское шоссе, дом 130 к.2</t>
  </si>
  <si>
    <t>Ленинградское шоссе, дом 130 к.3</t>
  </si>
  <si>
    <t>Ленинградское шоссе, дом 132</t>
  </si>
  <si>
    <t>Ленинградское шоссе, дом 134</t>
  </si>
  <si>
    <t>32</t>
  </si>
  <si>
    <t>Прибрежный пр., дом 1</t>
  </si>
  <si>
    <t>77</t>
  </si>
  <si>
    <t>Прибрежный пр., дом 4</t>
  </si>
  <si>
    <t>Прибрежный пр., дом 7</t>
  </si>
  <si>
    <t>209</t>
  </si>
  <si>
    <t>220</t>
  </si>
  <si>
    <t>239</t>
  </si>
  <si>
    <t>246</t>
  </si>
  <si>
    <t>261</t>
  </si>
  <si>
    <t>288</t>
  </si>
  <si>
    <t>323</t>
  </si>
  <si>
    <t>370</t>
  </si>
  <si>
    <t>376</t>
  </si>
  <si>
    <t>398</t>
  </si>
  <si>
    <t>404</t>
  </si>
  <si>
    <t>410</t>
  </si>
  <si>
    <t>433</t>
  </si>
  <si>
    <t>436</t>
  </si>
  <si>
    <t>452</t>
  </si>
  <si>
    <t>453</t>
  </si>
  <si>
    <t>455</t>
  </si>
  <si>
    <t>458</t>
  </si>
  <si>
    <t>468</t>
  </si>
  <si>
    <t>473</t>
  </si>
  <si>
    <t>Смольная ул., дом 39</t>
  </si>
  <si>
    <t>Смольная ул., дом 41</t>
  </si>
  <si>
    <t>Смольная ул., дом 43</t>
  </si>
  <si>
    <t>Смольная ул., дом 45</t>
  </si>
  <si>
    <t>Смольная ул., дом 47</t>
  </si>
  <si>
    <t>Смольная ул., дом 51 к.2</t>
  </si>
  <si>
    <t>16</t>
  </si>
  <si>
    <t>56</t>
  </si>
  <si>
    <t>78</t>
  </si>
  <si>
    <t>254</t>
  </si>
  <si>
    <t>Смольная ул., дом 51 к.3</t>
  </si>
  <si>
    <t>132</t>
  </si>
  <si>
    <t>203</t>
  </si>
  <si>
    <t>227</t>
  </si>
  <si>
    <t>243</t>
  </si>
  <si>
    <t>Смольная ул., дом 57 к.1</t>
  </si>
  <si>
    <t>97</t>
  </si>
  <si>
    <t>149</t>
  </si>
  <si>
    <t>257</t>
  </si>
  <si>
    <t>Смольная ул., дом 61 к.1</t>
  </si>
  <si>
    <t>121</t>
  </si>
  <si>
    <t>190</t>
  </si>
  <si>
    <t>240</t>
  </si>
  <si>
    <t>275</t>
  </si>
  <si>
    <t>280</t>
  </si>
  <si>
    <t>291</t>
  </si>
  <si>
    <t>294</t>
  </si>
  <si>
    <t>301</t>
  </si>
  <si>
    <t>311</t>
  </si>
  <si>
    <t>347</t>
  </si>
  <si>
    <t>472</t>
  </si>
  <si>
    <t>532</t>
  </si>
  <si>
    <t>565</t>
  </si>
  <si>
    <t>596</t>
  </si>
  <si>
    <t>604</t>
  </si>
  <si>
    <t>Смольная ул., дом 63</t>
  </si>
  <si>
    <t>85</t>
  </si>
  <si>
    <t>142</t>
  </si>
  <si>
    <t>Смольная ул., дом 65</t>
  </si>
  <si>
    <t>Смольная ул., дом 67 к.2</t>
  </si>
  <si>
    <t>75</t>
  </si>
  <si>
    <t>Смольная ул., дом 67 к.3</t>
  </si>
  <si>
    <t>202</t>
  </si>
  <si>
    <t>244</t>
  </si>
  <si>
    <t>Смольная ул., дом 73</t>
  </si>
  <si>
    <t>Фестивальная ул., дом 3</t>
  </si>
  <si>
    <t>Фестивальная ул., дом 4</t>
  </si>
  <si>
    <t>Фестивальная ул., дом 5</t>
  </si>
  <si>
    <t>Фестивальная ул., дом 9</t>
  </si>
  <si>
    <t>Фестивальная ул., дом 15 к.1</t>
  </si>
  <si>
    <t>Фестивальная ул., дом 17 к.1</t>
  </si>
  <si>
    <t>109</t>
  </si>
  <si>
    <t>Фестивальная ул., дом 39 к.1</t>
  </si>
  <si>
    <t>Фестивальная ул., дом 41 к.1</t>
  </si>
  <si>
    <t>124</t>
  </si>
  <si>
    <t>Фестивальная ул., дом 41 к.2</t>
  </si>
  <si>
    <t>Фестивальная ул., дом 41 к.3</t>
  </si>
  <si>
    <t>156</t>
  </si>
  <si>
    <t>184</t>
  </si>
  <si>
    <t>233</t>
  </si>
  <si>
    <t>Фестивальная ул., дом 41 к.4</t>
  </si>
  <si>
    <t>107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</si>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</sst>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rgb="FF0C67D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9"/>
  <sheetViews>
    <sheetView tabSelected="1" workbookViewId="0">
      <pane xSplit="3" ySplit="1" topLeftCell="D2" activePane="bottomRight" state="frozen"/>
      <selection pane="topRight" activeCell="G1" sqref="G1"/>
      <selection pane="bottomLeft" activeCell="A9" sqref="A9"/>
      <selection pane="bottomRight" activeCell="K9" sqref="K9"/>
    </sheetView>
  </sheetViews>
  <sheetFormatPr defaultRowHeight="15" x14ac:dyDescent="0.25"/>
  <cols>
    <col min="1" max="1" width="27.28515625" customWidth="1"/>
    <col min="3" max="3" width="20.5703125" customWidth="1"/>
  </cols>
  <sheetData>
    <row r="1" spans="1:4" ht="45" x14ac:dyDescent="0.25">
      <c r="A1" s="1" t="s">
        <v>0</v>
      </c>
      <c r="B1" s="1" t="s">
        <v>1</v>
      </c>
      <c r="C1" s="1" t="s">
        <v>2</v>
      </c>
      <c r="D1" s="1" t="s">
        <v>407</v>
      </c>
    </row>
    <row r="2" spans="1:4" x14ac:dyDescent="0.25">
      <c r="A2" t="s">
        <v>3</v>
      </c>
      <c r="B2" t="s">
        <v>4</v>
      </c>
      <c r="C2" s="2">
        <f>HYPERLINK("https://sao.dolgi.msk.ru/account/1404175952/", 1404175952)</f>
        <v>1404175952</v>
      </c>
      <c r="D2">
        <v>43981.84</v>
      </c>
    </row>
    <row r="3" spans="1:4" x14ac:dyDescent="0.25">
      <c r="A3" t="s">
        <v>3</v>
      </c>
      <c r="B3" t="s">
        <v>5</v>
      </c>
      <c r="C3" s="2">
        <f>HYPERLINK("https://sao.dolgi.msk.ru/account/1404175928/", 1404175928)</f>
        <v>1404175928</v>
      </c>
      <c r="D3">
        <v>32911.65</v>
      </c>
    </row>
    <row r="4" spans="1:4" x14ac:dyDescent="0.25">
      <c r="A4" t="s">
        <v>3</v>
      </c>
      <c r="B4" t="s">
        <v>6</v>
      </c>
      <c r="C4" s="2">
        <f>HYPERLINK("https://sao.dolgi.msk.ru/account/1404177106/", 1404177106)</f>
        <v>1404177106</v>
      </c>
      <c r="D4">
        <v>20084.37</v>
      </c>
    </row>
    <row r="5" spans="1:4" x14ac:dyDescent="0.25">
      <c r="A5" t="s">
        <v>3</v>
      </c>
      <c r="B5" t="s">
        <v>8</v>
      </c>
      <c r="C5" s="2">
        <f>HYPERLINK("https://sao.dolgi.msk.ru/account/1404176453/", 1404176453)</f>
        <v>1404176453</v>
      </c>
      <c r="D5">
        <v>24666.06</v>
      </c>
    </row>
    <row r="6" spans="1:4" x14ac:dyDescent="0.25">
      <c r="A6" t="s">
        <v>3</v>
      </c>
      <c r="B6" t="s">
        <v>9</v>
      </c>
      <c r="C6" s="2">
        <f>HYPERLINK("https://sao.dolgi.msk.ru/account/1404176592/", 1404176592)</f>
        <v>1404176592</v>
      </c>
      <c r="D6">
        <v>57199.49</v>
      </c>
    </row>
    <row r="7" spans="1:4" x14ac:dyDescent="0.25">
      <c r="A7" t="s">
        <v>3</v>
      </c>
      <c r="B7" t="s">
        <v>11</v>
      </c>
      <c r="C7" s="2">
        <f>HYPERLINK("https://sao.dolgi.msk.ru/account/1404175848/", 1404175848)</f>
        <v>1404175848</v>
      </c>
      <c r="D7">
        <v>19094.88</v>
      </c>
    </row>
    <row r="8" spans="1:4" x14ac:dyDescent="0.25">
      <c r="A8" t="s">
        <v>3</v>
      </c>
      <c r="B8" t="s">
        <v>12</v>
      </c>
      <c r="C8" s="2">
        <f>HYPERLINK("https://sao.dolgi.msk.ru/account/1404174888/", 1404174888)</f>
        <v>1404174888</v>
      </c>
      <c r="D8">
        <v>32480.67</v>
      </c>
    </row>
    <row r="9" spans="1:4" x14ac:dyDescent="0.25">
      <c r="A9" t="s">
        <v>3</v>
      </c>
      <c r="B9" t="s">
        <v>13</v>
      </c>
      <c r="C9" s="2">
        <f>HYPERLINK("https://sao.dolgi.msk.ru/account/1404175856/", 1404175856)</f>
        <v>1404175856</v>
      </c>
      <c r="D9">
        <v>39963.89</v>
      </c>
    </row>
    <row r="10" spans="1:4" x14ac:dyDescent="0.25">
      <c r="A10" t="s">
        <v>3</v>
      </c>
      <c r="B10" t="s">
        <v>14</v>
      </c>
      <c r="C10" s="2">
        <f>HYPERLINK("https://sao.dolgi.msk.ru/account/1404175629/", 1404175629)</f>
        <v>1404175629</v>
      </c>
      <c r="D10">
        <v>86764.98</v>
      </c>
    </row>
    <row r="11" spans="1:4" x14ac:dyDescent="0.25">
      <c r="A11" t="s">
        <v>15</v>
      </c>
      <c r="B11" t="s">
        <v>16</v>
      </c>
      <c r="C11" s="2">
        <f>HYPERLINK("https://sao.dolgi.msk.ru/account/1404178299/", 1404178299)</f>
        <v>1404178299</v>
      </c>
      <c r="D11">
        <v>22229.7</v>
      </c>
    </row>
    <row r="12" spans="1:4" x14ac:dyDescent="0.25">
      <c r="A12" t="s">
        <v>15</v>
      </c>
      <c r="B12" t="s">
        <v>17</v>
      </c>
      <c r="C12" s="2">
        <f>HYPERLINK("https://sao.dolgi.msk.ru/account/1404178731/", 1404178731)</f>
        <v>1404178731</v>
      </c>
      <c r="D12">
        <v>26929.94</v>
      </c>
    </row>
    <row r="13" spans="1:4" x14ac:dyDescent="0.25">
      <c r="A13" t="s">
        <v>15</v>
      </c>
      <c r="B13" t="s">
        <v>18</v>
      </c>
      <c r="C13" s="2">
        <f>HYPERLINK("https://sao.dolgi.msk.ru/account/1404178483/", 1404178483)</f>
        <v>1404178483</v>
      </c>
      <c r="D13">
        <v>77690.27</v>
      </c>
    </row>
    <row r="14" spans="1:4" x14ac:dyDescent="0.25">
      <c r="A14" t="s">
        <v>15</v>
      </c>
      <c r="B14" t="s">
        <v>19</v>
      </c>
      <c r="C14" s="2">
        <f>HYPERLINK("https://sao.dolgi.msk.ru/account/1404178088/", 1404178088)</f>
        <v>1404178088</v>
      </c>
      <c r="D14">
        <v>25270.45</v>
      </c>
    </row>
    <row r="15" spans="1:4" x14ac:dyDescent="0.25">
      <c r="A15" t="s">
        <v>20</v>
      </c>
      <c r="B15" t="s">
        <v>21</v>
      </c>
      <c r="C15" s="2">
        <f>HYPERLINK("https://sao.dolgi.msk.ru/account/1404102534/", 1404102534)</f>
        <v>1404102534</v>
      </c>
      <c r="D15">
        <v>52535.61</v>
      </c>
    </row>
    <row r="16" spans="1:4" x14ac:dyDescent="0.25">
      <c r="A16" t="s">
        <v>20</v>
      </c>
      <c r="B16" t="s">
        <v>22</v>
      </c>
      <c r="C16" s="2">
        <f>HYPERLINK("https://sao.dolgi.msk.ru/account/1404154983/", 1404154983)</f>
        <v>1404154983</v>
      </c>
      <c r="D16">
        <v>1608.63</v>
      </c>
    </row>
    <row r="17" spans="1:4" x14ac:dyDescent="0.25">
      <c r="A17" t="s">
        <v>20</v>
      </c>
      <c r="B17" t="s">
        <v>23</v>
      </c>
      <c r="C17" s="2">
        <f>HYPERLINK("https://sao.dolgi.msk.ru/account/1404103326/", 1404103326)</f>
        <v>1404103326</v>
      </c>
      <c r="D17">
        <v>225892.43</v>
      </c>
    </row>
    <row r="18" spans="1:4" x14ac:dyDescent="0.25">
      <c r="A18" t="s">
        <v>20</v>
      </c>
      <c r="B18" t="s">
        <v>24</v>
      </c>
      <c r="C18" s="2">
        <f>HYPERLINK("https://sao.dolgi.msk.ru/account/1404103684/", 1404103684)</f>
        <v>1404103684</v>
      </c>
      <c r="D18">
        <v>18949.18</v>
      </c>
    </row>
    <row r="19" spans="1:4" x14ac:dyDescent="0.25">
      <c r="A19" t="s">
        <v>20</v>
      </c>
      <c r="B19" t="s">
        <v>25</v>
      </c>
      <c r="C19" s="2">
        <f>HYPERLINK("https://sao.dolgi.msk.ru/account/1404101304/", 1404101304)</f>
        <v>1404101304</v>
      </c>
      <c r="D19">
        <v>33877.769999999997</v>
      </c>
    </row>
    <row r="20" spans="1:4" x14ac:dyDescent="0.25">
      <c r="A20" t="s">
        <v>20</v>
      </c>
      <c r="B20" t="s">
        <v>26</v>
      </c>
      <c r="C20" s="2">
        <f>HYPERLINK("https://sao.dolgi.msk.ru/account/1404155302/", 1404155302)</f>
        <v>1404155302</v>
      </c>
      <c r="D20">
        <v>10533.78</v>
      </c>
    </row>
    <row r="21" spans="1:4" x14ac:dyDescent="0.25">
      <c r="A21" t="s">
        <v>20</v>
      </c>
      <c r="B21" t="s">
        <v>28</v>
      </c>
      <c r="C21" s="2">
        <f>HYPERLINK("https://sao.dolgi.msk.ru/account/1404102921/", 1404102921)</f>
        <v>1404102921</v>
      </c>
      <c r="D21">
        <v>153340.92000000001</v>
      </c>
    </row>
    <row r="22" spans="1:4" x14ac:dyDescent="0.25">
      <c r="A22" t="s">
        <v>29</v>
      </c>
      <c r="B22" t="s">
        <v>30</v>
      </c>
      <c r="C22" s="2">
        <f>HYPERLINK("https://sao.dolgi.msk.ru/account/1404105145/", 1404105145)</f>
        <v>1404105145</v>
      </c>
      <c r="D22">
        <v>7645.97</v>
      </c>
    </row>
    <row r="23" spans="1:4" x14ac:dyDescent="0.25">
      <c r="A23" t="s">
        <v>29</v>
      </c>
      <c r="B23" t="s">
        <v>31</v>
      </c>
      <c r="C23" s="2">
        <f>HYPERLINK("https://sao.dolgi.msk.ru/account/1404104994/", 1404104994)</f>
        <v>1404104994</v>
      </c>
      <c r="D23">
        <v>125762.81</v>
      </c>
    </row>
    <row r="24" spans="1:4" x14ac:dyDescent="0.25">
      <c r="A24" t="s">
        <v>29</v>
      </c>
      <c r="B24" t="s">
        <v>32</v>
      </c>
      <c r="C24" s="2">
        <f>HYPERLINK("https://sao.dolgi.msk.ru/account/1404105567/", 1404105567)</f>
        <v>1404105567</v>
      </c>
      <c r="D24">
        <v>9093.0400000000009</v>
      </c>
    </row>
    <row r="25" spans="1:4" x14ac:dyDescent="0.25">
      <c r="A25" t="s">
        <v>33</v>
      </c>
      <c r="B25" t="s">
        <v>27</v>
      </c>
      <c r="C25" s="2">
        <f>HYPERLINK("https://sao.dolgi.msk.ru/account/1404179144/", 1404179144)</f>
        <v>1404179144</v>
      </c>
      <c r="D25">
        <v>41584.83</v>
      </c>
    </row>
    <row r="26" spans="1:4" x14ac:dyDescent="0.25">
      <c r="A26" t="s">
        <v>33</v>
      </c>
      <c r="B26" t="s">
        <v>34</v>
      </c>
      <c r="C26" s="2">
        <f>HYPERLINK("https://sao.dolgi.msk.ru/account/1404179152/", 1404179152)</f>
        <v>1404179152</v>
      </c>
      <c r="D26">
        <v>84554.44</v>
      </c>
    </row>
    <row r="27" spans="1:4" x14ac:dyDescent="0.25">
      <c r="A27" t="s">
        <v>33</v>
      </c>
      <c r="B27" t="s">
        <v>35</v>
      </c>
      <c r="C27" s="2">
        <f>HYPERLINK("https://sao.dolgi.msk.ru/account/1404178926/", 1404178926)</f>
        <v>1404178926</v>
      </c>
      <c r="D27">
        <v>27458.1</v>
      </c>
    </row>
    <row r="28" spans="1:4" x14ac:dyDescent="0.25">
      <c r="A28" t="s">
        <v>33</v>
      </c>
      <c r="B28" t="s">
        <v>36</v>
      </c>
      <c r="C28" s="2">
        <f>HYPERLINK("https://sao.dolgi.msk.ru/account/1404179566/", 1404179566)</f>
        <v>1404179566</v>
      </c>
      <c r="D28">
        <v>32814.67</v>
      </c>
    </row>
    <row r="29" spans="1:4" x14ac:dyDescent="0.25">
      <c r="A29" t="s">
        <v>33</v>
      </c>
      <c r="B29" t="s">
        <v>37</v>
      </c>
      <c r="C29" s="2">
        <f>HYPERLINK("https://sao.dolgi.msk.ru/account/1404178942/", 1404178942)</f>
        <v>1404178942</v>
      </c>
      <c r="D29">
        <v>36630.18</v>
      </c>
    </row>
    <row r="30" spans="1:4" x14ac:dyDescent="0.25">
      <c r="A30" t="s">
        <v>38</v>
      </c>
      <c r="B30" t="s">
        <v>39</v>
      </c>
      <c r="C30" s="2">
        <f>HYPERLINK("https://sao.dolgi.msk.ru/account/1404179929/", 1404179929)</f>
        <v>1404179929</v>
      </c>
      <c r="D30">
        <v>35692.639999999999</v>
      </c>
    </row>
    <row r="31" spans="1:4" x14ac:dyDescent="0.25">
      <c r="A31" t="s">
        <v>38</v>
      </c>
      <c r="B31" t="s">
        <v>40</v>
      </c>
      <c r="C31" s="2">
        <f>HYPERLINK("https://sao.dolgi.msk.ru/account/1404180049/", 1404180049)</f>
        <v>1404180049</v>
      </c>
      <c r="D31">
        <v>26136.5</v>
      </c>
    </row>
    <row r="32" spans="1:4" x14ac:dyDescent="0.25">
      <c r="A32" t="s">
        <v>38</v>
      </c>
      <c r="B32" t="s">
        <v>41</v>
      </c>
      <c r="C32" s="2">
        <f>HYPERLINK("https://sao.dolgi.msk.ru/account/1404179793/", 1404179793)</f>
        <v>1404179793</v>
      </c>
      <c r="D32">
        <v>37243.230000000003</v>
      </c>
    </row>
    <row r="33" spans="1:4" x14ac:dyDescent="0.25">
      <c r="A33" t="s">
        <v>38</v>
      </c>
      <c r="B33" t="s">
        <v>42</v>
      </c>
      <c r="C33" s="2">
        <f>HYPERLINK("https://sao.dolgi.msk.ru/account/1404179961/", 1404179961)</f>
        <v>1404179961</v>
      </c>
      <c r="D33">
        <v>29985.61</v>
      </c>
    </row>
    <row r="34" spans="1:4" x14ac:dyDescent="0.25">
      <c r="A34" t="s">
        <v>38</v>
      </c>
      <c r="B34" t="s">
        <v>43</v>
      </c>
      <c r="C34" s="2">
        <f>HYPERLINK("https://sao.dolgi.msk.ru/account/1404179785/", 1404179785)</f>
        <v>1404179785</v>
      </c>
      <c r="D34">
        <v>13105.78</v>
      </c>
    </row>
    <row r="35" spans="1:4" x14ac:dyDescent="0.25">
      <c r="A35" t="s">
        <v>38</v>
      </c>
      <c r="B35" t="s">
        <v>44</v>
      </c>
      <c r="C35" s="2">
        <f>HYPERLINK("https://sao.dolgi.msk.ru/account/1404179996/", 1404179996)</f>
        <v>1404179996</v>
      </c>
      <c r="D35">
        <v>91802.18</v>
      </c>
    </row>
    <row r="36" spans="1:4" x14ac:dyDescent="0.25">
      <c r="A36" t="s">
        <v>45</v>
      </c>
      <c r="B36" t="s">
        <v>16</v>
      </c>
      <c r="C36" s="2">
        <f>HYPERLINK("https://sao.dolgi.msk.ru/account/1404181199/", 1404181199)</f>
        <v>1404181199</v>
      </c>
      <c r="D36">
        <v>98902.86</v>
      </c>
    </row>
    <row r="37" spans="1:4" x14ac:dyDescent="0.25">
      <c r="A37" t="s">
        <v>45</v>
      </c>
      <c r="B37" t="s">
        <v>46</v>
      </c>
      <c r="C37" s="2">
        <f>HYPERLINK("https://sao.dolgi.msk.ru/account/1404181084/", 1404181084)</f>
        <v>1404181084</v>
      </c>
      <c r="D37">
        <v>28291.26</v>
      </c>
    </row>
    <row r="38" spans="1:4" x14ac:dyDescent="0.25">
      <c r="A38" t="s">
        <v>47</v>
      </c>
      <c r="B38" t="s">
        <v>48</v>
      </c>
      <c r="C38" s="2">
        <f>HYPERLINK("https://sao.dolgi.msk.ru/account/1404182458/", 1404182458)</f>
        <v>1404182458</v>
      </c>
      <c r="D38">
        <v>28290.59</v>
      </c>
    </row>
    <row r="39" spans="1:4" x14ac:dyDescent="0.25">
      <c r="A39" t="s">
        <v>47</v>
      </c>
      <c r="B39" t="s">
        <v>49</v>
      </c>
      <c r="C39" s="2">
        <f>HYPERLINK("https://sao.dolgi.msk.ru/account/1404183493/", 1404183493)</f>
        <v>1404183493</v>
      </c>
      <c r="D39">
        <v>44314.84</v>
      </c>
    </row>
    <row r="40" spans="1:4" x14ac:dyDescent="0.25">
      <c r="A40" t="s">
        <v>47</v>
      </c>
      <c r="B40" t="s">
        <v>8</v>
      </c>
      <c r="C40" s="2">
        <f>HYPERLINK("https://sao.dolgi.msk.ru/account/1404182247/", 1404182247)</f>
        <v>1404182247</v>
      </c>
      <c r="D40">
        <v>7279.12</v>
      </c>
    </row>
    <row r="41" spans="1:4" x14ac:dyDescent="0.25">
      <c r="A41" t="s">
        <v>47</v>
      </c>
      <c r="B41" t="s">
        <v>50</v>
      </c>
      <c r="C41" s="2">
        <f>HYPERLINK("https://sao.dolgi.msk.ru/account/1404183995/", 1404183995)</f>
        <v>1404183995</v>
      </c>
      <c r="D41">
        <v>21775.67</v>
      </c>
    </row>
    <row r="42" spans="1:4" x14ac:dyDescent="0.25">
      <c r="A42" t="s">
        <v>47</v>
      </c>
      <c r="B42" t="s">
        <v>51</v>
      </c>
      <c r="C42" s="2">
        <f>HYPERLINK("https://sao.dolgi.msk.ru/account/1404181682/", 1404181682)</f>
        <v>1404181682</v>
      </c>
      <c r="D42">
        <v>28342.43</v>
      </c>
    </row>
    <row r="43" spans="1:4" x14ac:dyDescent="0.25">
      <c r="A43" t="s">
        <v>47</v>
      </c>
      <c r="B43" t="s">
        <v>52</v>
      </c>
      <c r="C43" s="2">
        <f>HYPERLINK("https://sao.dolgi.msk.ru/account/1404182124/", 1404182124)</f>
        <v>1404182124</v>
      </c>
      <c r="D43">
        <v>11807.33</v>
      </c>
    </row>
    <row r="44" spans="1:4" x14ac:dyDescent="0.25">
      <c r="A44" t="s">
        <v>47</v>
      </c>
      <c r="B44" t="s">
        <v>9</v>
      </c>
      <c r="C44" s="2">
        <f>HYPERLINK("https://sao.dolgi.msk.ru/account/1404182212/", 1404182212)</f>
        <v>1404182212</v>
      </c>
      <c r="D44">
        <v>38005.910000000003</v>
      </c>
    </row>
    <row r="45" spans="1:4" x14ac:dyDescent="0.25">
      <c r="A45" t="s">
        <v>47</v>
      </c>
      <c r="B45" t="s">
        <v>53</v>
      </c>
      <c r="C45" s="2">
        <f>HYPERLINK("https://sao.dolgi.msk.ru/account/1404182036/", 1404182036)</f>
        <v>1404182036</v>
      </c>
      <c r="D45">
        <v>9917.17</v>
      </c>
    </row>
    <row r="46" spans="1:4" x14ac:dyDescent="0.25">
      <c r="A46" t="s">
        <v>47</v>
      </c>
      <c r="B46" t="s">
        <v>54</v>
      </c>
      <c r="C46" s="2">
        <f>HYPERLINK("https://sao.dolgi.msk.ru/account/1404181906/", 1404181906)</f>
        <v>1404181906</v>
      </c>
      <c r="D46">
        <v>36395.040000000001</v>
      </c>
    </row>
    <row r="47" spans="1:4" x14ac:dyDescent="0.25">
      <c r="A47" t="s">
        <v>47</v>
      </c>
      <c r="B47" t="s">
        <v>55</v>
      </c>
      <c r="C47" s="2">
        <f>HYPERLINK("https://sao.dolgi.msk.ru/account/1404182159/", 1404182159)</f>
        <v>1404182159</v>
      </c>
      <c r="D47">
        <v>112248.14</v>
      </c>
    </row>
    <row r="48" spans="1:4" x14ac:dyDescent="0.25">
      <c r="A48" t="s">
        <v>47</v>
      </c>
      <c r="B48" t="s">
        <v>56</v>
      </c>
      <c r="C48" s="2">
        <f>HYPERLINK("https://sao.dolgi.msk.ru/account/1404182263/", 1404182263)</f>
        <v>1404182263</v>
      </c>
      <c r="D48">
        <v>28776.31</v>
      </c>
    </row>
    <row r="49" spans="1:4" x14ac:dyDescent="0.25">
      <c r="A49" t="s">
        <v>57</v>
      </c>
      <c r="B49" t="s">
        <v>58</v>
      </c>
      <c r="C49" s="2">
        <f>HYPERLINK("https://sao.dolgi.msk.ru/account/1404184832/", 1404184832)</f>
        <v>1404184832</v>
      </c>
      <c r="D49">
        <v>25460.77</v>
      </c>
    </row>
    <row r="50" spans="1:4" x14ac:dyDescent="0.25">
      <c r="A50" t="s">
        <v>57</v>
      </c>
      <c r="B50" t="s">
        <v>59</v>
      </c>
      <c r="C50" s="2">
        <f>HYPERLINK("https://sao.dolgi.msk.ru/account/1404185093/", 1404185093)</f>
        <v>1404185093</v>
      </c>
      <c r="D50">
        <v>37199.730000000003</v>
      </c>
    </row>
    <row r="51" spans="1:4" x14ac:dyDescent="0.25">
      <c r="A51" t="s">
        <v>57</v>
      </c>
      <c r="B51" t="s">
        <v>60</v>
      </c>
      <c r="C51" s="2">
        <f>HYPERLINK("https://sao.dolgi.msk.ru/account/1404184605/", 1404184605)</f>
        <v>1404184605</v>
      </c>
      <c r="D51">
        <v>48170.67</v>
      </c>
    </row>
    <row r="52" spans="1:4" x14ac:dyDescent="0.25">
      <c r="A52" t="s">
        <v>57</v>
      </c>
      <c r="B52" t="s">
        <v>61</v>
      </c>
      <c r="C52" s="2">
        <f>HYPERLINK("https://sao.dolgi.msk.ru/account/1404185042/", 1404185042)</f>
        <v>1404185042</v>
      </c>
      <c r="D52">
        <v>18329.3</v>
      </c>
    </row>
    <row r="53" spans="1:4" x14ac:dyDescent="0.25">
      <c r="A53" t="s">
        <v>57</v>
      </c>
      <c r="B53" t="s">
        <v>62</v>
      </c>
      <c r="C53" s="2">
        <f>HYPERLINK("https://sao.dolgi.msk.ru/account/1404185245/", 1404185245)</f>
        <v>1404185245</v>
      </c>
      <c r="D53">
        <v>23109.62</v>
      </c>
    </row>
    <row r="54" spans="1:4" x14ac:dyDescent="0.25">
      <c r="A54" t="s">
        <v>63</v>
      </c>
      <c r="B54" t="s">
        <v>64</v>
      </c>
      <c r="C54" s="2">
        <f>HYPERLINK("https://sao.dolgi.msk.ru/account/1404223344/", 1404223344)</f>
        <v>1404223344</v>
      </c>
      <c r="D54">
        <v>35486.79</v>
      </c>
    </row>
    <row r="55" spans="1:4" x14ac:dyDescent="0.25">
      <c r="A55" t="s">
        <v>63</v>
      </c>
      <c r="B55" t="s">
        <v>48</v>
      </c>
      <c r="C55" s="2">
        <f>HYPERLINK("https://sao.dolgi.msk.ru/account/1404224179/", 1404224179)</f>
        <v>1404224179</v>
      </c>
      <c r="D55">
        <v>14020.72</v>
      </c>
    </row>
    <row r="56" spans="1:4" x14ac:dyDescent="0.25">
      <c r="A56" t="s">
        <v>63</v>
      </c>
      <c r="B56" t="s">
        <v>65</v>
      </c>
      <c r="C56" s="2">
        <f>HYPERLINK("https://sao.dolgi.msk.ru/account/1404223571/", 1404223571)</f>
        <v>1404223571</v>
      </c>
      <c r="D56">
        <v>28247.360000000001</v>
      </c>
    </row>
    <row r="57" spans="1:4" x14ac:dyDescent="0.25">
      <c r="A57" t="s">
        <v>63</v>
      </c>
      <c r="B57" t="s">
        <v>19</v>
      </c>
      <c r="C57" s="2">
        <f>HYPERLINK("https://sao.dolgi.msk.ru/account/1404224291/", 1404224291)</f>
        <v>1404224291</v>
      </c>
      <c r="D57">
        <v>114821.94</v>
      </c>
    </row>
    <row r="58" spans="1:4" x14ac:dyDescent="0.25">
      <c r="A58" t="s">
        <v>63</v>
      </c>
      <c r="B58" t="s">
        <v>66</v>
      </c>
      <c r="C58" s="2">
        <f>HYPERLINK("https://sao.dolgi.msk.ru/account/1404223758/", 1404223758)</f>
        <v>1404223758</v>
      </c>
      <c r="D58">
        <v>18591.97</v>
      </c>
    </row>
    <row r="59" spans="1:4" x14ac:dyDescent="0.25">
      <c r="A59" t="s">
        <v>63</v>
      </c>
      <c r="B59" t="s">
        <v>50</v>
      </c>
      <c r="C59" s="2">
        <f>HYPERLINK("https://sao.dolgi.msk.ru/account/1404224531/", 1404224531)</f>
        <v>1404224531</v>
      </c>
      <c r="D59">
        <v>25329.34</v>
      </c>
    </row>
    <row r="60" spans="1:4" x14ac:dyDescent="0.25">
      <c r="A60" t="s">
        <v>63</v>
      </c>
      <c r="B60" t="s">
        <v>67</v>
      </c>
      <c r="C60" s="2">
        <f>HYPERLINK("https://sao.dolgi.msk.ru/account/1404223627/", 1404223627)</f>
        <v>1404223627</v>
      </c>
      <c r="D60">
        <v>58829.05</v>
      </c>
    </row>
    <row r="61" spans="1:4" x14ac:dyDescent="0.25">
      <c r="A61" t="s">
        <v>68</v>
      </c>
      <c r="B61" t="s">
        <v>7</v>
      </c>
      <c r="C61" s="2">
        <f>HYPERLINK("https://sao.dolgi.msk.ru/account/1404225606/", 1404225606)</f>
        <v>1404225606</v>
      </c>
      <c r="D61">
        <v>67563.570000000007</v>
      </c>
    </row>
    <row r="62" spans="1:4" x14ac:dyDescent="0.25">
      <c r="A62" t="s">
        <v>68</v>
      </c>
      <c r="B62" t="s">
        <v>36</v>
      </c>
      <c r="C62" s="2">
        <f>HYPERLINK("https://sao.dolgi.msk.ru/account/1404225155/", 1404225155)</f>
        <v>1404225155</v>
      </c>
      <c r="D62">
        <v>30059.77</v>
      </c>
    </row>
    <row r="63" spans="1:4" x14ac:dyDescent="0.25">
      <c r="A63" t="s">
        <v>68</v>
      </c>
      <c r="B63" t="s">
        <v>69</v>
      </c>
      <c r="C63" s="2">
        <f>HYPERLINK("https://sao.dolgi.msk.ru/account/1404226174/", 1404226174)</f>
        <v>1404226174</v>
      </c>
      <c r="D63">
        <v>116747.74</v>
      </c>
    </row>
    <row r="64" spans="1:4" x14ac:dyDescent="0.25">
      <c r="A64" t="s">
        <v>68</v>
      </c>
      <c r="B64" t="s">
        <v>70</v>
      </c>
      <c r="C64" s="2">
        <f>HYPERLINK("https://sao.dolgi.msk.ru/account/1404225489/", 1404225489)</f>
        <v>1404225489</v>
      </c>
      <c r="D64">
        <v>77139.98</v>
      </c>
    </row>
    <row r="65" spans="1:4" x14ac:dyDescent="0.25">
      <c r="A65" t="s">
        <v>68</v>
      </c>
      <c r="B65" t="s">
        <v>71</v>
      </c>
      <c r="C65" s="2">
        <f>HYPERLINK("https://sao.dolgi.msk.ru/account/1404225358/", 1404225358)</f>
        <v>1404225358</v>
      </c>
      <c r="D65">
        <v>27205.55</v>
      </c>
    </row>
    <row r="66" spans="1:4" x14ac:dyDescent="0.25">
      <c r="A66" t="s">
        <v>68</v>
      </c>
      <c r="B66" t="s">
        <v>72</v>
      </c>
      <c r="C66" s="2">
        <f>HYPERLINK("https://sao.dolgi.msk.ru/account/1404226537/", 1404226537)</f>
        <v>1404226537</v>
      </c>
      <c r="D66">
        <v>64055.35</v>
      </c>
    </row>
    <row r="67" spans="1:4" x14ac:dyDescent="0.25">
      <c r="A67" t="s">
        <v>68</v>
      </c>
      <c r="B67" t="s">
        <v>18</v>
      </c>
      <c r="C67" s="2">
        <f>HYPERLINK("https://sao.dolgi.msk.ru/account/1404224849/", 1404224849)</f>
        <v>1404224849</v>
      </c>
      <c r="D67">
        <v>61725.01</v>
      </c>
    </row>
    <row r="68" spans="1:4" x14ac:dyDescent="0.25">
      <c r="A68" t="s">
        <v>68</v>
      </c>
      <c r="B68" t="s">
        <v>73</v>
      </c>
      <c r="C68" s="2">
        <f>HYPERLINK("https://sao.dolgi.msk.ru/account/1404225235/", 1404225235)</f>
        <v>1404225235</v>
      </c>
      <c r="D68">
        <v>39494.46</v>
      </c>
    </row>
    <row r="69" spans="1:4" x14ac:dyDescent="0.25">
      <c r="A69" t="s">
        <v>68</v>
      </c>
      <c r="B69" t="s">
        <v>74</v>
      </c>
      <c r="C69" s="2">
        <f>HYPERLINK("https://sao.dolgi.msk.ru/account/1404226588/", 1404226588)</f>
        <v>1404226588</v>
      </c>
      <c r="D69">
        <v>20267.03</v>
      </c>
    </row>
    <row r="70" spans="1:4" x14ac:dyDescent="0.25">
      <c r="A70" t="s">
        <v>68</v>
      </c>
      <c r="B70" t="s">
        <v>62</v>
      </c>
      <c r="C70" s="2">
        <f>HYPERLINK("https://sao.dolgi.msk.ru/account/1404224726/", 1404224726)</f>
        <v>1404224726</v>
      </c>
      <c r="D70">
        <v>61840.99</v>
      </c>
    </row>
    <row r="71" spans="1:4" x14ac:dyDescent="0.25">
      <c r="A71" t="s">
        <v>68</v>
      </c>
      <c r="B71" t="s">
        <v>41</v>
      </c>
      <c r="C71" s="2">
        <f>HYPERLINK("https://sao.dolgi.msk.ru/account/1404225825/", 1404225825)</f>
        <v>1404225825</v>
      </c>
      <c r="D71">
        <v>27432.19</v>
      </c>
    </row>
    <row r="72" spans="1:4" x14ac:dyDescent="0.25">
      <c r="A72" t="s">
        <v>68</v>
      </c>
      <c r="B72" t="s">
        <v>26</v>
      </c>
      <c r="C72" s="2">
        <f>HYPERLINK("https://sao.dolgi.msk.ru/account/1404225438/", 1404225438)</f>
        <v>1404225438</v>
      </c>
      <c r="D72">
        <v>46152.57</v>
      </c>
    </row>
    <row r="73" spans="1:4" x14ac:dyDescent="0.25">
      <c r="A73" t="s">
        <v>68</v>
      </c>
      <c r="B73" t="s">
        <v>75</v>
      </c>
      <c r="C73" s="2">
        <f>HYPERLINK("https://sao.dolgi.msk.ru/account/1404224646/", 1404224646)</f>
        <v>1404224646</v>
      </c>
      <c r="D73">
        <v>20535.13</v>
      </c>
    </row>
    <row r="74" spans="1:4" x14ac:dyDescent="0.25">
      <c r="A74" t="s">
        <v>68</v>
      </c>
      <c r="B74" t="s">
        <v>55</v>
      </c>
      <c r="C74" s="2">
        <f>HYPERLINK("https://sao.dolgi.msk.ru/account/1404225841/", 1404225841)</f>
        <v>1404225841</v>
      </c>
      <c r="D74">
        <v>30957.71</v>
      </c>
    </row>
    <row r="75" spans="1:4" x14ac:dyDescent="0.25">
      <c r="A75" t="s">
        <v>68</v>
      </c>
      <c r="B75" t="s">
        <v>76</v>
      </c>
      <c r="C75" s="2">
        <f>HYPERLINK("https://sao.dolgi.msk.ru/account/1404225526/", 1404225526)</f>
        <v>1404225526</v>
      </c>
      <c r="D75">
        <v>74880.490000000005</v>
      </c>
    </row>
    <row r="76" spans="1:4" x14ac:dyDescent="0.25">
      <c r="A76" t="s">
        <v>77</v>
      </c>
      <c r="B76" t="s">
        <v>78</v>
      </c>
      <c r="C76" s="2">
        <f>HYPERLINK("https://sao.dolgi.msk.ru/account/1404226828/", 1404226828)</f>
        <v>1404226828</v>
      </c>
      <c r="D76">
        <v>65124.480000000003</v>
      </c>
    </row>
    <row r="77" spans="1:4" x14ac:dyDescent="0.25">
      <c r="A77" t="s">
        <v>77</v>
      </c>
      <c r="B77" t="s">
        <v>79</v>
      </c>
      <c r="C77" s="2">
        <f>HYPERLINK("https://sao.dolgi.msk.ru/account/1404234211/", 1404234211)</f>
        <v>1404234211</v>
      </c>
      <c r="D77">
        <v>15675.71</v>
      </c>
    </row>
    <row r="78" spans="1:4" x14ac:dyDescent="0.25">
      <c r="A78" t="s">
        <v>77</v>
      </c>
      <c r="B78" t="s">
        <v>48</v>
      </c>
      <c r="C78" s="2">
        <f>HYPERLINK("https://sao.dolgi.msk.ru/account/1404226967/", 1404226967)</f>
        <v>1404226967</v>
      </c>
      <c r="D78">
        <v>14871.69</v>
      </c>
    </row>
    <row r="79" spans="1:4" x14ac:dyDescent="0.25">
      <c r="A79" t="s">
        <v>77</v>
      </c>
      <c r="B79" t="s">
        <v>80</v>
      </c>
      <c r="C79" s="2">
        <f>HYPERLINK("https://sao.dolgi.msk.ru/account/1404231299/", 1404231299)</f>
        <v>1404231299</v>
      </c>
      <c r="D79">
        <v>17859.16</v>
      </c>
    </row>
    <row r="80" spans="1:4" x14ac:dyDescent="0.25">
      <c r="A80" t="s">
        <v>77</v>
      </c>
      <c r="B80" t="s">
        <v>67</v>
      </c>
      <c r="C80" s="2">
        <f>HYPERLINK("https://sao.dolgi.msk.ru/account/1404227038/", 1404227038)</f>
        <v>1404227038</v>
      </c>
      <c r="D80">
        <v>31975.98</v>
      </c>
    </row>
    <row r="81" spans="1:4" x14ac:dyDescent="0.25">
      <c r="A81" t="s">
        <v>77</v>
      </c>
      <c r="B81" t="s">
        <v>81</v>
      </c>
      <c r="C81" s="2">
        <f>HYPERLINK("https://sao.dolgi.msk.ru/account/1404233016/", 1404233016)</f>
        <v>1404233016</v>
      </c>
      <c r="D81">
        <v>23871.75</v>
      </c>
    </row>
    <row r="82" spans="1:4" x14ac:dyDescent="0.25">
      <c r="A82" t="s">
        <v>77</v>
      </c>
      <c r="B82" t="s">
        <v>82</v>
      </c>
      <c r="C82" s="2">
        <f>HYPERLINK("https://sao.dolgi.msk.ru/account/1404234502/", 1404234502)</f>
        <v>1404234502</v>
      </c>
      <c r="D82">
        <v>29629.69</v>
      </c>
    </row>
    <row r="83" spans="1:4" x14ac:dyDescent="0.25">
      <c r="A83" t="s">
        <v>77</v>
      </c>
      <c r="B83" t="s">
        <v>83</v>
      </c>
      <c r="C83" s="2">
        <f>HYPERLINK("https://sao.dolgi.msk.ru/account/1404230608/", 1404230608)</f>
        <v>1404230608</v>
      </c>
      <c r="D83">
        <v>104969.29</v>
      </c>
    </row>
    <row r="84" spans="1:4" x14ac:dyDescent="0.25">
      <c r="A84" t="s">
        <v>77</v>
      </c>
      <c r="B84" t="s">
        <v>84</v>
      </c>
      <c r="C84" s="2">
        <f>HYPERLINK("https://sao.dolgi.msk.ru/account/1404226895/", 1404226895)</f>
        <v>1404226895</v>
      </c>
      <c r="D84">
        <v>12290.77</v>
      </c>
    </row>
    <row r="85" spans="1:4" x14ac:dyDescent="0.25">
      <c r="A85" t="s">
        <v>77</v>
      </c>
      <c r="B85" t="s">
        <v>85</v>
      </c>
      <c r="C85" s="2">
        <f>HYPERLINK("https://sao.dolgi.msk.ru/account/1404228786/", 1404228786)</f>
        <v>1404228786</v>
      </c>
      <c r="D85">
        <v>51754.879999999997</v>
      </c>
    </row>
    <row r="86" spans="1:4" x14ac:dyDescent="0.25">
      <c r="A86" t="s">
        <v>77</v>
      </c>
      <c r="B86" t="s">
        <v>86</v>
      </c>
      <c r="C86" s="2">
        <f>HYPERLINK("https://sao.dolgi.msk.ru/account/1404232179/", 1404232179)</f>
        <v>1404232179</v>
      </c>
      <c r="D86">
        <v>16059.1</v>
      </c>
    </row>
    <row r="87" spans="1:4" x14ac:dyDescent="0.25">
      <c r="A87" t="s">
        <v>77</v>
      </c>
      <c r="B87" t="s">
        <v>87</v>
      </c>
      <c r="C87" s="2">
        <f>HYPERLINK("https://sao.dolgi.msk.ru/account/1404230413/", 1404230413)</f>
        <v>1404230413</v>
      </c>
      <c r="D87">
        <v>48227.39</v>
      </c>
    </row>
    <row r="88" spans="1:4" x14ac:dyDescent="0.25">
      <c r="A88" t="s">
        <v>77</v>
      </c>
      <c r="B88" t="s">
        <v>88</v>
      </c>
      <c r="C88" s="2">
        <f>HYPERLINK("https://sao.dolgi.msk.ru/account/1404231643/", 1404231643)</f>
        <v>1404231643</v>
      </c>
      <c r="D88">
        <v>36072.86</v>
      </c>
    </row>
    <row r="89" spans="1:4" x14ac:dyDescent="0.25">
      <c r="A89" t="s">
        <v>77</v>
      </c>
      <c r="B89" t="s">
        <v>89</v>
      </c>
      <c r="C89" s="2">
        <f>HYPERLINK("https://sao.dolgi.msk.ru/account/1404229463/", 1404229463)</f>
        <v>1404229463</v>
      </c>
      <c r="D89">
        <v>30335.759999999998</v>
      </c>
    </row>
    <row r="90" spans="1:4" x14ac:dyDescent="0.25">
      <c r="A90" t="s">
        <v>77</v>
      </c>
      <c r="B90" t="s">
        <v>90</v>
      </c>
      <c r="C90" s="2">
        <f>HYPERLINK("https://sao.dolgi.msk.ru/account/1404229834/", 1404229834)</f>
        <v>1404229834</v>
      </c>
      <c r="D90">
        <v>110322.98</v>
      </c>
    </row>
    <row r="91" spans="1:4" x14ac:dyDescent="0.25">
      <c r="A91" t="s">
        <v>77</v>
      </c>
      <c r="B91" t="s">
        <v>91</v>
      </c>
      <c r="C91" s="2">
        <f>HYPERLINK("https://sao.dolgi.msk.ru/account/1404234385/", 1404234385)</f>
        <v>1404234385</v>
      </c>
      <c r="D91">
        <v>53622.04</v>
      </c>
    </row>
    <row r="92" spans="1:4" x14ac:dyDescent="0.25">
      <c r="A92" t="s">
        <v>77</v>
      </c>
      <c r="B92" t="s">
        <v>92</v>
      </c>
      <c r="C92" s="2">
        <f>HYPERLINK("https://sao.dolgi.msk.ru/account/1404232427/", 1404232427)</f>
        <v>1404232427</v>
      </c>
      <c r="D92">
        <v>25777.919999999998</v>
      </c>
    </row>
    <row r="93" spans="1:4" x14ac:dyDescent="0.25">
      <c r="A93" t="s">
        <v>77</v>
      </c>
      <c r="B93" t="s">
        <v>93</v>
      </c>
      <c r="C93" s="2">
        <f>HYPERLINK("https://sao.dolgi.msk.ru/account/1404232486/", 1404232486)</f>
        <v>1404232486</v>
      </c>
      <c r="D93">
        <v>32363.01</v>
      </c>
    </row>
    <row r="94" spans="1:4" x14ac:dyDescent="0.25">
      <c r="A94" t="s">
        <v>77</v>
      </c>
      <c r="B94" t="s">
        <v>94</v>
      </c>
      <c r="C94" s="2">
        <f>HYPERLINK("https://sao.dolgi.msk.ru/account/1404230085/", 1404230085)</f>
        <v>1404230085</v>
      </c>
      <c r="D94">
        <v>57303.94</v>
      </c>
    </row>
    <row r="95" spans="1:4" x14ac:dyDescent="0.25">
      <c r="A95" t="s">
        <v>77</v>
      </c>
      <c r="B95" t="s">
        <v>95</v>
      </c>
      <c r="C95" s="2">
        <f>HYPERLINK("https://sao.dolgi.msk.ru/account/1404234094/", 1404234094)</f>
        <v>1404234094</v>
      </c>
      <c r="D95">
        <v>13752.79</v>
      </c>
    </row>
    <row r="96" spans="1:4" x14ac:dyDescent="0.25">
      <c r="A96" t="s">
        <v>77</v>
      </c>
      <c r="B96" t="s">
        <v>96</v>
      </c>
      <c r="C96" s="2">
        <f>HYPERLINK("https://sao.dolgi.msk.ru/account/1404233892/", 1404233892)</f>
        <v>1404233892</v>
      </c>
      <c r="D96">
        <v>71123.83</v>
      </c>
    </row>
    <row r="97" spans="1:4" x14ac:dyDescent="0.25">
      <c r="A97" t="s">
        <v>77</v>
      </c>
      <c r="B97" t="s">
        <v>97</v>
      </c>
      <c r="C97" s="2">
        <f>HYPERLINK("https://sao.dolgi.msk.ru/account/1404231803/", 1404231803)</f>
        <v>1404231803</v>
      </c>
      <c r="D97">
        <v>17776.95</v>
      </c>
    </row>
    <row r="98" spans="1:4" x14ac:dyDescent="0.25">
      <c r="A98" t="s">
        <v>77</v>
      </c>
      <c r="B98" t="s">
        <v>99</v>
      </c>
      <c r="C98" s="2">
        <f>HYPERLINK("https://sao.dolgi.msk.ru/account/1404232339/", 1404232339)</f>
        <v>1404232339</v>
      </c>
      <c r="D98">
        <v>6955.68</v>
      </c>
    </row>
    <row r="99" spans="1:4" x14ac:dyDescent="0.25">
      <c r="A99" t="s">
        <v>77</v>
      </c>
      <c r="B99" t="s">
        <v>100</v>
      </c>
      <c r="C99" s="2">
        <f>HYPERLINK("https://sao.dolgi.msk.ru/account/1404234107/", 1404234107)</f>
        <v>1404234107</v>
      </c>
      <c r="D99">
        <v>15024.84</v>
      </c>
    </row>
    <row r="100" spans="1:4" x14ac:dyDescent="0.25">
      <c r="A100" t="s">
        <v>77</v>
      </c>
      <c r="B100" t="s">
        <v>101</v>
      </c>
      <c r="C100" s="2">
        <f>HYPERLINK("https://sao.dolgi.msk.ru/account/1404228428/", 1404228428)</f>
        <v>1404228428</v>
      </c>
      <c r="D100">
        <v>18695.2</v>
      </c>
    </row>
    <row r="101" spans="1:4" x14ac:dyDescent="0.25">
      <c r="A101" t="s">
        <v>77</v>
      </c>
      <c r="B101" t="s">
        <v>102</v>
      </c>
      <c r="C101" s="2">
        <f>HYPERLINK("https://sao.dolgi.msk.ru/account/1404231061/", 1404231061)</f>
        <v>1404231061</v>
      </c>
      <c r="D101">
        <v>49530.62</v>
      </c>
    </row>
    <row r="102" spans="1:4" x14ac:dyDescent="0.25">
      <c r="A102" t="s">
        <v>77</v>
      </c>
      <c r="B102" t="s">
        <v>103</v>
      </c>
      <c r="C102" s="2">
        <f>HYPERLINK("https://sao.dolgi.msk.ru/account/1404231897/", 1404231897)</f>
        <v>1404231897</v>
      </c>
      <c r="D102">
        <v>7894.03</v>
      </c>
    </row>
    <row r="103" spans="1:4" x14ac:dyDescent="0.25">
      <c r="A103" t="s">
        <v>77</v>
      </c>
      <c r="B103" t="s">
        <v>104</v>
      </c>
      <c r="C103" s="2">
        <f>HYPERLINK("https://sao.dolgi.msk.ru/account/1404233796/", 1404233796)</f>
        <v>1404233796</v>
      </c>
      <c r="D103">
        <v>14847.05</v>
      </c>
    </row>
    <row r="104" spans="1:4" x14ac:dyDescent="0.25">
      <c r="A104" t="s">
        <v>77</v>
      </c>
      <c r="B104" t="s">
        <v>105</v>
      </c>
      <c r="C104" s="2">
        <f>HYPERLINK("https://sao.dolgi.msk.ru/account/1404226991/", 1404226991)</f>
        <v>1404226991</v>
      </c>
      <c r="D104">
        <v>12713.6</v>
      </c>
    </row>
    <row r="105" spans="1:4" x14ac:dyDescent="0.25">
      <c r="A105" t="s">
        <v>106</v>
      </c>
      <c r="B105" t="s">
        <v>27</v>
      </c>
      <c r="C105" s="2">
        <f>HYPERLINK("https://sao.dolgi.msk.ru/account/1404234756/", 1404234756)</f>
        <v>1404234756</v>
      </c>
      <c r="D105">
        <v>49209.38</v>
      </c>
    </row>
    <row r="106" spans="1:4" x14ac:dyDescent="0.25">
      <c r="A106" t="s">
        <v>106</v>
      </c>
      <c r="B106" t="s">
        <v>107</v>
      </c>
      <c r="C106" s="2">
        <f>HYPERLINK("https://sao.dolgi.msk.ru/account/1404235847/", 1404235847)</f>
        <v>1404235847</v>
      </c>
      <c r="D106">
        <v>60498.83</v>
      </c>
    </row>
    <row r="107" spans="1:4" x14ac:dyDescent="0.25">
      <c r="A107" t="s">
        <v>106</v>
      </c>
      <c r="B107" t="s">
        <v>108</v>
      </c>
      <c r="C107" s="2">
        <f>HYPERLINK("https://sao.dolgi.msk.ru/account/1404235142/", 1404235142)</f>
        <v>1404235142</v>
      </c>
      <c r="D107">
        <v>41213.480000000003</v>
      </c>
    </row>
    <row r="108" spans="1:4" x14ac:dyDescent="0.25">
      <c r="A108" t="s">
        <v>106</v>
      </c>
      <c r="B108" t="s">
        <v>19</v>
      </c>
      <c r="C108" s="2">
        <f>HYPERLINK("https://sao.dolgi.msk.ru/account/1404235126/", 1404235126)</f>
        <v>1404235126</v>
      </c>
      <c r="D108">
        <v>128632.89</v>
      </c>
    </row>
    <row r="109" spans="1:4" x14ac:dyDescent="0.25">
      <c r="A109" t="s">
        <v>106</v>
      </c>
      <c r="B109" t="s">
        <v>109</v>
      </c>
      <c r="C109" s="2">
        <f>HYPERLINK("https://sao.dolgi.msk.ru/account/1404236145/", 1404236145)</f>
        <v>1404236145</v>
      </c>
      <c r="D109">
        <v>27615.21</v>
      </c>
    </row>
    <row r="110" spans="1:4" x14ac:dyDescent="0.25">
      <c r="A110" t="s">
        <v>106</v>
      </c>
      <c r="B110" t="s">
        <v>110</v>
      </c>
      <c r="C110" s="2">
        <f>HYPERLINK("https://sao.dolgi.msk.ru/account/1404235556/", 1404235556)</f>
        <v>1404235556</v>
      </c>
      <c r="D110">
        <v>23960.78</v>
      </c>
    </row>
    <row r="111" spans="1:4" x14ac:dyDescent="0.25">
      <c r="A111" t="s">
        <v>111</v>
      </c>
      <c r="B111" t="s">
        <v>16</v>
      </c>
      <c r="C111" s="2">
        <f>HYPERLINK("https://sao.dolgi.msk.ru/account/1404236268/", 1404236268)</f>
        <v>1404236268</v>
      </c>
      <c r="D111">
        <v>86942.81</v>
      </c>
    </row>
    <row r="112" spans="1:4" x14ac:dyDescent="0.25">
      <c r="A112" t="s">
        <v>111</v>
      </c>
      <c r="B112" t="s">
        <v>112</v>
      </c>
      <c r="C112" s="2">
        <f>HYPERLINK("https://sao.dolgi.msk.ru/account/1404237228/", 1404237228)</f>
        <v>1404237228</v>
      </c>
      <c r="D112">
        <v>55028.35</v>
      </c>
    </row>
    <row r="113" spans="1:4" x14ac:dyDescent="0.25">
      <c r="A113" t="s">
        <v>111</v>
      </c>
      <c r="B113" t="s">
        <v>70</v>
      </c>
      <c r="C113" s="2">
        <f>HYPERLINK("https://sao.dolgi.msk.ru/account/1404237447/", 1404237447)</f>
        <v>1404237447</v>
      </c>
      <c r="D113">
        <v>65665.289999999994</v>
      </c>
    </row>
    <row r="114" spans="1:4" x14ac:dyDescent="0.25">
      <c r="A114" t="s">
        <v>111</v>
      </c>
      <c r="B114" t="s">
        <v>113</v>
      </c>
      <c r="C114" s="2">
        <f>HYPERLINK("https://sao.dolgi.msk.ru/account/1404237607/", 1404237607)</f>
        <v>1404237607</v>
      </c>
      <c r="D114">
        <v>41337.33</v>
      </c>
    </row>
    <row r="115" spans="1:4" x14ac:dyDescent="0.25">
      <c r="A115" t="s">
        <v>111</v>
      </c>
      <c r="B115" t="s">
        <v>73</v>
      </c>
      <c r="C115" s="2">
        <f>HYPERLINK("https://sao.dolgi.msk.ru/account/1404236671/", 1404236671)</f>
        <v>1404236671</v>
      </c>
      <c r="D115">
        <v>39404.79</v>
      </c>
    </row>
    <row r="116" spans="1:4" x14ac:dyDescent="0.25">
      <c r="A116" t="s">
        <v>114</v>
      </c>
      <c r="B116" t="s">
        <v>115</v>
      </c>
      <c r="C116" s="2">
        <f>HYPERLINK("https://sao.dolgi.msk.ru/account/1404194264/", 1404194264)</f>
        <v>1404194264</v>
      </c>
      <c r="D116">
        <v>15228.59</v>
      </c>
    </row>
    <row r="117" spans="1:4" x14ac:dyDescent="0.25">
      <c r="A117" t="s">
        <v>114</v>
      </c>
      <c r="B117" t="s">
        <v>37</v>
      </c>
      <c r="C117" s="2">
        <f>HYPERLINK("https://sao.dolgi.msk.ru/account/1404194619/", 1404194619)</f>
        <v>1404194619</v>
      </c>
      <c r="D117">
        <v>33309.32</v>
      </c>
    </row>
    <row r="118" spans="1:4" x14ac:dyDescent="0.25">
      <c r="A118" t="s">
        <v>114</v>
      </c>
      <c r="B118" t="s">
        <v>73</v>
      </c>
      <c r="C118" s="2">
        <f>HYPERLINK("https://sao.dolgi.msk.ru/account/1404194117/", 1404194117)</f>
        <v>1404194117</v>
      </c>
      <c r="D118">
        <v>31709.71</v>
      </c>
    </row>
    <row r="119" spans="1:4" x14ac:dyDescent="0.25">
      <c r="A119" t="s">
        <v>114</v>
      </c>
      <c r="B119" t="s">
        <v>116</v>
      </c>
      <c r="C119" s="2">
        <f>HYPERLINK("https://sao.dolgi.msk.ru/account/1404194053/", 1404194053)</f>
        <v>1404194053</v>
      </c>
      <c r="D119">
        <v>110923.09</v>
      </c>
    </row>
    <row r="120" spans="1:4" x14ac:dyDescent="0.25">
      <c r="A120" t="s">
        <v>114</v>
      </c>
      <c r="B120" t="s">
        <v>117</v>
      </c>
      <c r="C120" s="2">
        <f>HYPERLINK("https://sao.dolgi.msk.ru/account/1404193843/", 1404193843)</f>
        <v>1404193843</v>
      </c>
      <c r="D120">
        <v>13657.81</v>
      </c>
    </row>
    <row r="121" spans="1:4" x14ac:dyDescent="0.25">
      <c r="A121" t="s">
        <v>114</v>
      </c>
      <c r="B121" t="s">
        <v>118</v>
      </c>
      <c r="C121" s="2">
        <f>HYPERLINK("https://sao.dolgi.msk.ru/account/1404194926/", 1404194926)</f>
        <v>1404194926</v>
      </c>
      <c r="D121">
        <v>30961.65</v>
      </c>
    </row>
    <row r="122" spans="1:4" x14ac:dyDescent="0.25">
      <c r="A122" t="s">
        <v>119</v>
      </c>
      <c r="B122" t="s">
        <v>7</v>
      </c>
      <c r="C122" s="2">
        <f>HYPERLINK("https://sao.dolgi.msk.ru/account/1404107327/", 1404107327)</f>
        <v>1404107327</v>
      </c>
      <c r="D122">
        <v>297777.64</v>
      </c>
    </row>
    <row r="123" spans="1:4" x14ac:dyDescent="0.25">
      <c r="A123" t="s">
        <v>119</v>
      </c>
      <c r="B123" t="s">
        <v>120</v>
      </c>
      <c r="C123" s="2">
        <f>HYPERLINK("https://sao.dolgi.msk.ru/account/1404106172/", 1404106172)</f>
        <v>1404106172</v>
      </c>
      <c r="D123">
        <v>159576.23000000001</v>
      </c>
    </row>
    <row r="124" spans="1:4" x14ac:dyDescent="0.25">
      <c r="A124" t="s">
        <v>119</v>
      </c>
      <c r="B124" t="s">
        <v>26</v>
      </c>
      <c r="C124" s="2">
        <f>HYPERLINK("https://sao.dolgi.msk.ru/account/1404107239/", 1404107239)</f>
        <v>1404107239</v>
      </c>
      <c r="D124">
        <v>183196.49</v>
      </c>
    </row>
    <row r="125" spans="1:4" x14ac:dyDescent="0.25">
      <c r="A125" t="s">
        <v>121</v>
      </c>
      <c r="B125" t="s">
        <v>122</v>
      </c>
      <c r="C125" s="2">
        <f>HYPERLINK("https://sao.dolgi.msk.ru/account/1404197166/", 1404197166)</f>
        <v>1404197166</v>
      </c>
      <c r="D125">
        <v>13904.58</v>
      </c>
    </row>
    <row r="126" spans="1:4" x14ac:dyDescent="0.25">
      <c r="A126" t="s">
        <v>121</v>
      </c>
      <c r="B126" t="s">
        <v>107</v>
      </c>
      <c r="C126" s="2">
        <f>HYPERLINK("https://sao.dolgi.msk.ru/account/1404196657/", 1404196657)</f>
        <v>1404196657</v>
      </c>
      <c r="D126">
        <v>26460.16</v>
      </c>
    </row>
    <row r="127" spans="1:4" x14ac:dyDescent="0.25">
      <c r="A127" t="s">
        <v>121</v>
      </c>
      <c r="B127" t="s">
        <v>123</v>
      </c>
      <c r="C127" s="2">
        <f>HYPERLINK("https://sao.dolgi.msk.ru/account/1404195451/", 1404195451)</f>
        <v>1404195451</v>
      </c>
      <c r="D127">
        <v>11949.77</v>
      </c>
    </row>
    <row r="128" spans="1:4" x14ac:dyDescent="0.25">
      <c r="A128" t="s">
        <v>121</v>
      </c>
      <c r="B128" t="s">
        <v>24</v>
      </c>
      <c r="C128" s="2">
        <f>HYPERLINK("https://sao.dolgi.msk.ru/account/1404195179/", 1404195179)</f>
        <v>1404195179</v>
      </c>
      <c r="D128">
        <v>69216.53</v>
      </c>
    </row>
    <row r="129" spans="1:4" x14ac:dyDescent="0.25">
      <c r="A129" t="s">
        <v>121</v>
      </c>
      <c r="B129" t="s">
        <v>124</v>
      </c>
      <c r="C129" s="2">
        <f>HYPERLINK("https://sao.dolgi.msk.ru/account/1404196833/", 1404196833)</f>
        <v>1404196833</v>
      </c>
      <c r="D129">
        <v>7073.08</v>
      </c>
    </row>
    <row r="130" spans="1:4" x14ac:dyDescent="0.25">
      <c r="A130" t="s">
        <v>121</v>
      </c>
      <c r="B130" t="s">
        <v>42</v>
      </c>
      <c r="C130" s="2">
        <f>HYPERLINK("https://sao.dolgi.msk.ru/account/1404195355/", 1404195355)</f>
        <v>1404195355</v>
      </c>
      <c r="D130">
        <v>18393.29</v>
      </c>
    </row>
    <row r="131" spans="1:4" x14ac:dyDescent="0.25">
      <c r="A131" t="s">
        <v>121</v>
      </c>
      <c r="B131" t="s">
        <v>125</v>
      </c>
      <c r="C131" s="2">
        <f>HYPERLINK("https://sao.dolgi.msk.ru/account/1404197107/", 1404197107)</f>
        <v>1404197107</v>
      </c>
      <c r="D131">
        <v>172415.64</v>
      </c>
    </row>
    <row r="132" spans="1:4" x14ac:dyDescent="0.25">
      <c r="A132" t="s">
        <v>121</v>
      </c>
      <c r="B132" t="s">
        <v>126</v>
      </c>
      <c r="C132" s="2">
        <f>HYPERLINK("https://sao.dolgi.msk.ru/account/1404195136/", 1404195136)</f>
        <v>1404195136</v>
      </c>
      <c r="D132">
        <v>13879.17</v>
      </c>
    </row>
    <row r="133" spans="1:4" x14ac:dyDescent="0.25">
      <c r="A133" t="s">
        <v>121</v>
      </c>
      <c r="B133" t="s">
        <v>127</v>
      </c>
      <c r="C133" s="2">
        <f>HYPERLINK("https://sao.dolgi.msk.ru/account/1404195996/", 1404195996)</f>
        <v>1404195996</v>
      </c>
      <c r="D133">
        <v>78298.350000000006</v>
      </c>
    </row>
    <row r="134" spans="1:4" x14ac:dyDescent="0.25">
      <c r="A134" t="s">
        <v>121</v>
      </c>
      <c r="B134" t="s">
        <v>53</v>
      </c>
      <c r="C134" s="2">
        <f>HYPERLINK("https://sao.dolgi.msk.ru/account/1404197131/", 1404197131)</f>
        <v>1404197131</v>
      </c>
      <c r="D134">
        <v>80822.600000000006</v>
      </c>
    </row>
    <row r="135" spans="1:4" x14ac:dyDescent="0.25">
      <c r="A135" t="s">
        <v>121</v>
      </c>
      <c r="B135" t="s">
        <v>128</v>
      </c>
      <c r="C135" s="2">
        <f>HYPERLINK("https://sao.dolgi.msk.ru/account/1404195734/", 1404195734)</f>
        <v>1404195734</v>
      </c>
      <c r="D135">
        <v>36506.06</v>
      </c>
    </row>
    <row r="136" spans="1:4" x14ac:dyDescent="0.25">
      <c r="A136" t="s">
        <v>121</v>
      </c>
      <c r="B136" t="s">
        <v>129</v>
      </c>
      <c r="C136" s="2">
        <f>HYPERLINK("https://sao.dolgi.msk.ru/account/1404196593/", 1404196593)</f>
        <v>1404196593</v>
      </c>
      <c r="D136">
        <v>37408.129999999997</v>
      </c>
    </row>
    <row r="137" spans="1:4" x14ac:dyDescent="0.25">
      <c r="A137" t="s">
        <v>121</v>
      </c>
      <c r="B137" t="s">
        <v>130</v>
      </c>
      <c r="C137" s="2">
        <f>HYPERLINK("https://sao.dolgi.msk.ru/account/1404197158/", 1404197158)</f>
        <v>1404197158</v>
      </c>
      <c r="D137">
        <v>19826.990000000002</v>
      </c>
    </row>
    <row r="138" spans="1:4" x14ac:dyDescent="0.25">
      <c r="A138" t="s">
        <v>131</v>
      </c>
      <c r="B138" t="s">
        <v>27</v>
      </c>
      <c r="C138" s="2">
        <f>HYPERLINK("https://sao.dolgi.msk.ru/account/1404197377/", 1404197377)</f>
        <v>1404197377</v>
      </c>
      <c r="D138">
        <v>18386.63</v>
      </c>
    </row>
    <row r="139" spans="1:4" x14ac:dyDescent="0.25">
      <c r="A139" t="s">
        <v>131</v>
      </c>
      <c r="B139" t="s">
        <v>112</v>
      </c>
      <c r="C139" s="2">
        <f>HYPERLINK("https://sao.dolgi.msk.ru/account/1404198089/", 1404198089)</f>
        <v>1404198089</v>
      </c>
      <c r="D139">
        <v>31979.09</v>
      </c>
    </row>
    <row r="140" spans="1:4" x14ac:dyDescent="0.25">
      <c r="A140" t="s">
        <v>131</v>
      </c>
      <c r="B140" t="s">
        <v>64</v>
      </c>
      <c r="C140" s="2">
        <f>HYPERLINK("https://sao.dolgi.msk.ru/account/1404198206/", 1404198206)</f>
        <v>1404198206</v>
      </c>
      <c r="D140">
        <v>45774.79</v>
      </c>
    </row>
    <row r="141" spans="1:4" x14ac:dyDescent="0.25">
      <c r="A141" t="s">
        <v>131</v>
      </c>
      <c r="B141" t="s">
        <v>132</v>
      </c>
      <c r="C141" s="2">
        <f>HYPERLINK("https://sao.dolgi.msk.ru/account/1404197422/", 1404197422)</f>
        <v>1404197422</v>
      </c>
      <c r="D141">
        <v>47735.54</v>
      </c>
    </row>
    <row r="142" spans="1:4" x14ac:dyDescent="0.25">
      <c r="A142" t="s">
        <v>131</v>
      </c>
      <c r="B142" t="s">
        <v>78</v>
      </c>
      <c r="C142" s="2">
        <f>HYPERLINK("https://sao.dolgi.msk.ru/account/1404198652/", 1404198652)</f>
        <v>1404198652</v>
      </c>
      <c r="D142">
        <v>26257.51</v>
      </c>
    </row>
    <row r="143" spans="1:4" x14ac:dyDescent="0.25">
      <c r="A143" t="s">
        <v>131</v>
      </c>
      <c r="B143" t="s">
        <v>133</v>
      </c>
      <c r="C143" s="2">
        <f>HYPERLINK("https://sao.dolgi.msk.ru/account/1404199129/", 1404199129)</f>
        <v>1404199129</v>
      </c>
      <c r="D143">
        <v>28606.68</v>
      </c>
    </row>
    <row r="144" spans="1:4" x14ac:dyDescent="0.25">
      <c r="A144" t="s">
        <v>131</v>
      </c>
      <c r="B144" t="s">
        <v>123</v>
      </c>
      <c r="C144" s="2">
        <f>HYPERLINK("https://sao.dolgi.msk.ru/account/1404198628/", 1404198628)</f>
        <v>1404198628</v>
      </c>
      <c r="D144">
        <v>21362.3</v>
      </c>
    </row>
    <row r="145" spans="1:4" x14ac:dyDescent="0.25">
      <c r="A145" t="s">
        <v>131</v>
      </c>
      <c r="B145" t="s">
        <v>73</v>
      </c>
      <c r="C145" s="2">
        <f>HYPERLINK("https://sao.dolgi.msk.ru/account/1404198249/", 1404198249)</f>
        <v>1404198249</v>
      </c>
      <c r="D145">
        <v>54409.38</v>
      </c>
    </row>
    <row r="146" spans="1:4" x14ac:dyDescent="0.25">
      <c r="A146" t="s">
        <v>131</v>
      </c>
      <c r="B146" t="s">
        <v>134</v>
      </c>
      <c r="C146" s="2">
        <f>HYPERLINK("https://sao.dolgi.msk.ru/account/1404197836/", 1404197836)</f>
        <v>1404197836</v>
      </c>
      <c r="D146">
        <v>26621.68</v>
      </c>
    </row>
    <row r="147" spans="1:4" x14ac:dyDescent="0.25">
      <c r="A147" t="s">
        <v>135</v>
      </c>
      <c r="B147" t="s">
        <v>122</v>
      </c>
      <c r="C147" s="2">
        <f>HYPERLINK("https://sao.dolgi.msk.ru/account/1404199356/", 1404199356)</f>
        <v>1404199356</v>
      </c>
      <c r="D147">
        <v>14873.65</v>
      </c>
    </row>
    <row r="148" spans="1:4" x14ac:dyDescent="0.25">
      <c r="A148" t="s">
        <v>135</v>
      </c>
      <c r="B148" t="s">
        <v>136</v>
      </c>
      <c r="C148" s="2">
        <f>HYPERLINK("https://sao.dolgi.msk.ru/account/1404201057/", 1404201057)</f>
        <v>1404201057</v>
      </c>
      <c r="D148">
        <v>15583.06</v>
      </c>
    </row>
    <row r="149" spans="1:4" x14ac:dyDescent="0.25">
      <c r="A149" t="s">
        <v>135</v>
      </c>
      <c r="B149" t="s">
        <v>137</v>
      </c>
      <c r="C149" s="2">
        <f>HYPERLINK("https://sao.dolgi.msk.ru/account/1404199516/", 1404199516)</f>
        <v>1404199516</v>
      </c>
      <c r="D149">
        <v>37032.800000000003</v>
      </c>
    </row>
    <row r="150" spans="1:4" x14ac:dyDescent="0.25">
      <c r="A150" t="s">
        <v>135</v>
      </c>
      <c r="B150" t="s">
        <v>138</v>
      </c>
      <c r="C150" s="2">
        <f>HYPERLINK("https://sao.dolgi.msk.ru/account/1404200644/", 1404200644)</f>
        <v>1404200644</v>
      </c>
      <c r="D150">
        <v>28417.5</v>
      </c>
    </row>
    <row r="151" spans="1:4" x14ac:dyDescent="0.25">
      <c r="A151" t="s">
        <v>135</v>
      </c>
      <c r="B151" t="s">
        <v>72</v>
      </c>
      <c r="C151" s="2">
        <f>HYPERLINK("https://sao.dolgi.msk.ru/account/1404199786/", 1404199786)</f>
        <v>1404199786</v>
      </c>
      <c r="D151">
        <v>34896.080000000002</v>
      </c>
    </row>
    <row r="152" spans="1:4" x14ac:dyDescent="0.25">
      <c r="A152" t="s">
        <v>135</v>
      </c>
      <c r="B152" t="s">
        <v>108</v>
      </c>
      <c r="C152" s="2">
        <f>HYPERLINK("https://sao.dolgi.msk.ru/account/1404200652/", 1404200652)</f>
        <v>1404200652</v>
      </c>
      <c r="D152">
        <v>25554.19</v>
      </c>
    </row>
    <row r="153" spans="1:4" x14ac:dyDescent="0.25">
      <c r="A153" t="s">
        <v>135</v>
      </c>
      <c r="B153" t="s">
        <v>139</v>
      </c>
      <c r="C153" s="2">
        <f>HYPERLINK("https://sao.dolgi.msk.ru/account/1404200337/", 1404200337)</f>
        <v>1404200337</v>
      </c>
      <c r="D153">
        <v>20257.080000000002</v>
      </c>
    </row>
    <row r="154" spans="1:4" x14ac:dyDescent="0.25">
      <c r="A154" t="s">
        <v>135</v>
      </c>
      <c r="B154" t="s">
        <v>61</v>
      </c>
      <c r="C154" s="2">
        <f>HYPERLINK("https://sao.dolgi.msk.ru/account/1404200206/", 1404200206)</f>
        <v>1404200206</v>
      </c>
      <c r="D154">
        <v>111998.41</v>
      </c>
    </row>
    <row r="155" spans="1:4" x14ac:dyDescent="0.25">
      <c r="A155" t="s">
        <v>135</v>
      </c>
      <c r="B155" t="s">
        <v>140</v>
      </c>
      <c r="C155" s="2">
        <f>HYPERLINK("https://sao.dolgi.msk.ru/account/1404200433/", 1404200433)</f>
        <v>1404200433</v>
      </c>
      <c r="D155">
        <v>6935.01</v>
      </c>
    </row>
    <row r="156" spans="1:4" x14ac:dyDescent="0.25">
      <c r="A156" t="s">
        <v>135</v>
      </c>
      <c r="B156" t="s">
        <v>140</v>
      </c>
      <c r="C156" s="2">
        <f>HYPERLINK("https://sao.dolgi.msk.ru/account/1404200468/", 1404200468)</f>
        <v>1404200468</v>
      </c>
      <c r="D156">
        <v>4791.75</v>
      </c>
    </row>
    <row r="157" spans="1:4" x14ac:dyDescent="0.25">
      <c r="A157" t="s">
        <v>135</v>
      </c>
      <c r="B157" t="s">
        <v>141</v>
      </c>
      <c r="C157" s="2">
        <f>HYPERLINK("https://sao.dolgi.msk.ru/account/1404200986/", 1404200986)</f>
        <v>1404200986</v>
      </c>
      <c r="D157">
        <v>23397.65</v>
      </c>
    </row>
    <row r="158" spans="1:4" x14ac:dyDescent="0.25">
      <c r="A158" t="s">
        <v>142</v>
      </c>
      <c r="B158" t="s">
        <v>122</v>
      </c>
      <c r="C158" s="2">
        <f>HYPERLINK("https://sao.dolgi.msk.ru/account/1404239258/", 1404239258)</f>
        <v>1404239258</v>
      </c>
      <c r="D158">
        <v>34205.83</v>
      </c>
    </row>
    <row r="159" spans="1:4" x14ac:dyDescent="0.25">
      <c r="A159" t="s">
        <v>142</v>
      </c>
      <c r="B159" t="s">
        <v>143</v>
      </c>
      <c r="C159" s="2">
        <f>HYPERLINK("https://sao.dolgi.msk.ru/account/1404238714/", 1404238714)</f>
        <v>1404238714</v>
      </c>
      <c r="D159">
        <v>23299.599999999999</v>
      </c>
    </row>
    <row r="160" spans="1:4" x14ac:dyDescent="0.25">
      <c r="A160" t="s">
        <v>142</v>
      </c>
      <c r="B160" t="s">
        <v>144</v>
      </c>
      <c r="C160" s="2">
        <f>HYPERLINK("https://sao.dolgi.msk.ru/account/1404239418/", 1404239418)</f>
        <v>1404239418</v>
      </c>
      <c r="D160">
        <v>29589.06</v>
      </c>
    </row>
    <row r="161" spans="1:4" x14ac:dyDescent="0.25">
      <c r="A161" t="s">
        <v>142</v>
      </c>
      <c r="B161" t="s">
        <v>124</v>
      </c>
      <c r="C161" s="2">
        <f>HYPERLINK("https://sao.dolgi.msk.ru/account/1404239506/", 1404239506)</f>
        <v>1404239506</v>
      </c>
      <c r="D161">
        <v>41719.58</v>
      </c>
    </row>
    <row r="162" spans="1:4" x14ac:dyDescent="0.25">
      <c r="A162" t="s">
        <v>142</v>
      </c>
      <c r="B162" t="s">
        <v>39</v>
      </c>
      <c r="C162" s="2">
        <f>HYPERLINK("https://sao.dolgi.msk.ru/account/1404240531/", 1404240531)</f>
        <v>1404240531</v>
      </c>
      <c r="D162">
        <v>28414.48</v>
      </c>
    </row>
    <row r="163" spans="1:4" x14ac:dyDescent="0.25">
      <c r="A163" t="s">
        <v>142</v>
      </c>
      <c r="B163" t="s">
        <v>145</v>
      </c>
      <c r="C163" s="2">
        <f>HYPERLINK("https://sao.dolgi.msk.ru/account/1404238028/", 1404238028)</f>
        <v>1404238028</v>
      </c>
      <c r="D163">
        <v>70631.66</v>
      </c>
    </row>
    <row r="164" spans="1:4" x14ac:dyDescent="0.25">
      <c r="A164" t="s">
        <v>142</v>
      </c>
      <c r="B164" t="s">
        <v>41</v>
      </c>
      <c r="C164" s="2">
        <f>HYPERLINK("https://sao.dolgi.msk.ru/account/1404240005/", 1404240005)</f>
        <v>1404240005</v>
      </c>
      <c r="D164">
        <v>29825.34</v>
      </c>
    </row>
    <row r="165" spans="1:4" x14ac:dyDescent="0.25">
      <c r="A165" t="s">
        <v>142</v>
      </c>
      <c r="B165" t="s">
        <v>44</v>
      </c>
      <c r="C165" s="2">
        <f>HYPERLINK("https://sao.dolgi.msk.ru/account/1404239813/", 1404239813)</f>
        <v>1404239813</v>
      </c>
      <c r="D165">
        <v>77786.740000000005</v>
      </c>
    </row>
    <row r="166" spans="1:4" x14ac:dyDescent="0.25">
      <c r="A166" t="s">
        <v>142</v>
      </c>
      <c r="B166" t="s">
        <v>146</v>
      </c>
      <c r="C166" s="2">
        <f>HYPERLINK("https://sao.dolgi.msk.ru/account/1404240558/", 1404240558)</f>
        <v>1404240558</v>
      </c>
      <c r="D166">
        <v>39741.449999999997</v>
      </c>
    </row>
    <row r="167" spans="1:4" x14ac:dyDescent="0.25">
      <c r="A167" t="s">
        <v>142</v>
      </c>
      <c r="B167" t="s">
        <v>11</v>
      </c>
      <c r="C167" s="2">
        <f>HYPERLINK("https://sao.dolgi.msk.ru/account/1404238415/", 1404238415)</f>
        <v>1404238415</v>
      </c>
      <c r="D167">
        <v>71336.78</v>
      </c>
    </row>
    <row r="168" spans="1:4" x14ac:dyDescent="0.25">
      <c r="A168" t="s">
        <v>142</v>
      </c>
      <c r="B168" t="s">
        <v>147</v>
      </c>
      <c r="C168" s="2">
        <f>HYPERLINK("https://sao.dolgi.msk.ru/account/1404239098/", 1404239098)</f>
        <v>1404239098</v>
      </c>
      <c r="D168">
        <v>132943.66</v>
      </c>
    </row>
    <row r="169" spans="1:4" x14ac:dyDescent="0.25">
      <c r="A169" t="s">
        <v>142</v>
      </c>
      <c r="B169" t="s">
        <v>148</v>
      </c>
      <c r="C169" s="2">
        <f>HYPERLINK("https://sao.dolgi.msk.ru/account/1404238271/", 1404238271)</f>
        <v>1404238271</v>
      </c>
      <c r="D169">
        <v>20241</v>
      </c>
    </row>
    <row r="170" spans="1:4" x14ac:dyDescent="0.25">
      <c r="A170" t="s">
        <v>142</v>
      </c>
      <c r="B170" t="s">
        <v>149</v>
      </c>
      <c r="C170" s="2">
        <f>HYPERLINK("https://sao.dolgi.msk.ru/account/1404238298/", 1404238298)</f>
        <v>1404238298</v>
      </c>
      <c r="D170">
        <v>15826.12</v>
      </c>
    </row>
    <row r="171" spans="1:4" x14ac:dyDescent="0.25">
      <c r="A171" t="s">
        <v>142</v>
      </c>
      <c r="B171" t="s">
        <v>28</v>
      </c>
      <c r="C171" s="2">
        <f>HYPERLINK("https://sao.dolgi.msk.ru/account/1404237914/", 1404237914)</f>
        <v>1404237914</v>
      </c>
      <c r="D171">
        <v>21848.39</v>
      </c>
    </row>
    <row r="172" spans="1:4" x14ac:dyDescent="0.25">
      <c r="A172" t="s">
        <v>142</v>
      </c>
      <c r="B172" t="s">
        <v>150</v>
      </c>
      <c r="C172" s="2">
        <f>HYPERLINK("https://sao.dolgi.msk.ru/account/1404238378/", 1404238378)</f>
        <v>1404238378</v>
      </c>
      <c r="D172">
        <v>17204.25</v>
      </c>
    </row>
    <row r="173" spans="1:4" x14ac:dyDescent="0.25">
      <c r="A173" t="s">
        <v>151</v>
      </c>
      <c r="B173" t="s">
        <v>27</v>
      </c>
      <c r="C173" s="2">
        <f>HYPERLINK("https://sao.dolgi.msk.ru/account/1404241526/", 1404241526)</f>
        <v>1404241526</v>
      </c>
      <c r="D173">
        <v>85624.97</v>
      </c>
    </row>
    <row r="174" spans="1:4" x14ac:dyDescent="0.25">
      <c r="A174" t="s">
        <v>151</v>
      </c>
      <c r="B174" t="s">
        <v>143</v>
      </c>
      <c r="C174" s="2">
        <f>HYPERLINK("https://sao.dolgi.msk.ru/account/1404241171/", 1404241171)</f>
        <v>1404241171</v>
      </c>
      <c r="D174">
        <v>67883.83</v>
      </c>
    </row>
    <row r="175" spans="1:4" x14ac:dyDescent="0.25">
      <c r="A175" t="s">
        <v>151</v>
      </c>
      <c r="B175" t="s">
        <v>18</v>
      </c>
      <c r="C175" s="2">
        <f>HYPERLINK("https://sao.dolgi.msk.ru/account/1404243062/", 1404243062)</f>
        <v>1404243062</v>
      </c>
      <c r="D175">
        <v>29275.89</v>
      </c>
    </row>
    <row r="176" spans="1:4" x14ac:dyDescent="0.25">
      <c r="A176" t="s">
        <v>151</v>
      </c>
      <c r="B176" t="s">
        <v>152</v>
      </c>
      <c r="C176" s="2">
        <f>HYPERLINK("https://sao.dolgi.msk.ru/account/1404241446/", 1404241446)</f>
        <v>1404241446</v>
      </c>
      <c r="D176">
        <v>28995.16</v>
      </c>
    </row>
    <row r="177" spans="1:4" x14ac:dyDescent="0.25">
      <c r="A177" t="s">
        <v>151</v>
      </c>
      <c r="B177" t="s">
        <v>153</v>
      </c>
      <c r="C177" s="2">
        <f>HYPERLINK("https://sao.dolgi.msk.ru/account/1404242801/", 1404242801)</f>
        <v>1404242801</v>
      </c>
      <c r="D177">
        <v>143560.66</v>
      </c>
    </row>
    <row r="178" spans="1:4" x14ac:dyDescent="0.25">
      <c r="A178" t="s">
        <v>151</v>
      </c>
      <c r="B178" t="s">
        <v>42</v>
      </c>
      <c r="C178" s="2">
        <f>HYPERLINK("https://sao.dolgi.msk.ru/account/1404241139/", 1404241139)</f>
        <v>1404241139</v>
      </c>
      <c r="D178">
        <v>29559.87</v>
      </c>
    </row>
    <row r="179" spans="1:4" x14ac:dyDescent="0.25">
      <c r="A179" t="s">
        <v>151</v>
      </c>
      <c r="B179" t="s">
        <v>154</v>
      </c>
      <c r="C179" s="2">
        <f>HYPERLINK("https://sao.dolgi.msk.ru/account/1404241585/", 1404241585)</f>
        <v>1404241585</v>
      </c>
      <c r="D179">
        <v>169239.4</v>
      </c>
    </row>
    <row r="180" spans="1:4" x14ac:dyDescent="0.25">
      <c r="A180" t="s">
        <v>151</v>
      </c>
      <c r="B180" t="s">
        <v>155</v>
      </c>
      <c r="C180" s="2">
        <f>HYPERLINK("https://sao.dolgi.msk.ru/account/1404241104/", 1404241104)</f>
        <v>1404241104</v>
      </c>
      <c r="D180">
        <v>10669.1</v>
      </c>
    </row>
    <row r="181" spans="1:4" x14ac:dyDescent="0.25">
      <c r="A181" t="s">
        <v>151</v>
      </c>
      <c r="B181" t="s">
        <v>155</v>
      </c>
      <c r="C181" s="2">
        <f>HYPERLINK("https://sao.dolgi.msk.ru/account/1404242131/", 1404242131)</f>
        <v>1404242131</v>
      </c>
      <c r="D181">
        <v>13354.22</v>
      </c>
    </row>
    <row r="182" spans="1:4" x14ac:dyDescent="0.25">
      <c r="A182" t="s">
        <v>156</v>
      </c>
      <c r="B182" t="s">
        <v>7</v>
      </c>
      <c r="C182" s="2">
        <f>HYPERLINK("https://sao.dolgi.msk.ru/account/1404204362/", 1404204362)</f>
        <v>1404204362</v>
      </c>
      <c r="D182">
        <v>16988.150000000001</v>
      </c>
    </row>
    <row r="183" spans="1:4" x14ac:dyDescent="0.25">
      <c r="A183" t="s">
        <v>156</v>
      </c>
      <c r="B183" t="s">
        <v>157</v>
      </c>
      <c r="C183" s="2">
        <f>HYPERLINK("https://sao.dolgi.msk.ru/account/1404204717/", 1404204717)</f>
        <v>1404204717</v>
      </c>
      <c r="D183">
        <v>7965.73</v>
      </c>
    </row>
    <row r="184" spans="1:4" x14ac:dyDescent="0.25">
      <c r="A184" t="s">
        <v>156</v>
      </c>
      <c r="B184" t="s">
        <v>157</v>
      </c>
      <c r="C184" s="2">
        <f>HYPERLINK("https://sao.dolgi.msk.ru/account/1404204872/", 1404204872)</f>
        <v>1404204872</v>
      </c>
      <c r="D184">
        <v>4550.2299999999996</v>
      </c>
    </row>
    <row r="185" spans="1:4" x14ac:dyDescent="0.25">
      <c r="A185" t="s">
        <v>156</v>
      </c>
      <c r="B185" t="s">
        <v>143</v>
      </c>
      <c r="C185" s="2">
        <f>HYPERLINK("https://sao.dolgi.msk.ru/account/1404205285/", 1404205285)</f>
        <v>1404205285</v>
      </c>
      <c r="D185">
        <v>23668.73</v>
      </c>
    </row>
    <row r="186" spans="1:4" x14ac:dyDescent="0.25">
      <c r="A186" t="s">
        <v>156</v>
      </c>
      <c r="B186" t="s">
        <v>158</v>
      </c>
      <c r="C186" s="2">
        <f>HYPERLINK("https://sao.dolgi.msk.ru/account/1404205082/", 1404205082)</f>
        <v>1404205082</v>
      </c>
      <c r="D186">
        <v>61222.02</v>
      </c>
    </row>
    <row r="187" spans="1:4" x14ac:dyDescent="0.25">
      <c r="A187" t="s">
        <v>156</v>
      </c>
      <c r="B187" t="s">
        <v>159</v>
      </c>
      <c r="C187" s="2">
        <f>HYPERLINK("https://sao.dolgi.msk.ru/account/1404204979/", 1404204979)</f>
        <v>1404204979</v>
      </c>
      <c r="D187">
        <v>68521.460000000006</v>
      </c>
    </row>
    <row r="188" spans="1:4" x14ac:dyDescent="0.25">
      <c r="A188" t="s">
        <v>156</v>
      </c>
      <c r="B188" t="s">
        <v>35</v>
      </c>
      <c r="C188" s="2">
        <f>HYPERLINK("https://sao.dolgi.msk.ru/account/1404204848/", 1404204848)</f>
        <v>1404204848</v>
      </c>
      <c r="D188">
        <v>28083.06</v>
      </c>
    </row>
    <row r="189" spans="1:4" x14ac:dyDescent="0.25">
      <c r="A189" t="s">
        <v>156</v>
      </c>
      <c r="B189" t="s">
        <v>160</v>
      </c>
      <c r="C189" s="2">
        <f>HYPERLINK("https://sao.dolgi.msk.ru/account/1404204557/", 1404204557)</f>
        <v>1404204557</v>
      </c>
      <c r="D189">
        <v>12009.52</v>
      </c>
    </row>
    <row r="190" spans="1:4" x14ac:dyDescent="0.25">
      <c r="A190" t="s">
        <v>156</v>
      </c>
      <c r="B190" t="s">
        <v>161</v>
      </c>
      <c r="C190" s="2">
        <f>HYPERLINK("https://sao.dolgi.msk.ru/account/1404204354/", 1404204354)</f>
        <v>1404204354</v>
      </c>
      <c r="D190">
        <v>16912.52</v>
      </c>
    </row>
    <row r="191" spans="1:4" x14ac:dyDescent="0.25">
      <c r="A191" t="s">
        <v>156</v>
      </c>
      <c r="B191" t="s">
        <v>64</v>
      </c>
      <c r="C191" s="2">
        <f>HYPERLINK("https://sao.dolgi.msk.ru/account/1404204725/", 1404204725)</f>
        <v>1404204725</v>
      </c>
      <c r="D191">
        <v>14509.03</v>
      </c>
    </row>
    <row r="192" spans="1:4" x14ac:dyDescent="0.25">
      <c r="A192" t="s">
        <v>156</v>
      </c>
      <c r="B192" t="s">
        <v>36</v>
      </c>
      <c r="C192" s="2">
        <f>HYPERLINK("https://sao.dolgi.msk.ru/account/1404204397/", 1404204397)</f>
        <v>1404204397</v>
      </c>
      <c r="D192">
        <v>44087.51</v>
      </c>
    </row>
    <row r="193" spans="1:4" x14ac:dyDescent="0.25">
      <c r="A193" t="s">
        <v>156</v>
      </c>
      <c r="B193" t="s">
        <v>162</v>
      </c>
      <c r="C193" s="2">
        <f>HYPERLINK("https://sao.dolgi.msk.ru/account/1404204936/", 1404204936)</f>
        <v>1404204936</v>
      </c>
      <c r="D193">
        <v>15584.89</v>
      </c>
    </row>
    <row r="194" spans="1:4" x14ac:dyDescent="0.25">
      <c r="A194" t="s">
        <v>163</v>
      </c>
      <c r="B194" t="s">
        <v>132</v>
      </c>
      <c r="C194" s="2">
        <f>HYPERLINK("https://sao.dolgi.msk.ru/account/1404107917/", 1404107917)</f>
        <v>1404107917</v>
      </c>
      <c r="D194">
        <v>106884.31</v>
      </c>
    </row>
    <row r="195" spans="1:4" x14ac:dyDescent="0.25">
      <c r="A195" t="s">
        <v>164</v>
      </c>
      <c r="B195" t="s">
        <v>78</v>
      </c>
      <c r="C195" s="2">
        <f>HYPERLINK("https://sao.dolgi.msk.ru/account/1404245578/", 1404245578)</f>
        <v>1404245578</v>
      </c>
      <c r="D195">
        <v>106662</v>
      </c>
    </row>
    <row r="196" spans="1:4" x14ac:dyDescent="0.25">
      <c r="A196" t="s">
        <v>164</v>
      </c>
      <c r="B196" t="s">
        <v>46</v>
      </c>
      <c r="C196" s="2">
        <f>HYPERLINK("https://sao.dolgi.msk.ru/account/1404244575/", 1404244575)</f>
        <v>1404244575</v>
      </c>
      <c r="D196">
        <v>55311.08</v>
      </c>
    </row>
    <row r="197" spans="1:4" x14ac:dyDescent="0.25">
      <c r="A197" t="s">
        <v>164</v>
      </c>
      <c r="B197" t="s">
        <v>165</v>
      </c>
      <c r="C197" s="2">
        <f>HYPERLINK("https://sao.dolgi.msk.ru/account/1404245279/", 1404245279)</f>
        <v>1404245279</v>
      </c>
      <c r="D197">
        <v>21327.03</v>
      </c>
    </row>
    <row r="198" spans="1:4" x14ac:dyDescent="0.25">
      <c r="A198" t="s">
        <v>164</v>
      </c>
      <c r="B198" t="s">
        <v>108</v>
      </c>
      <c r="C198" s="2">
        <f>HYPERLINK("https://sao.dolgi.msk.ru/account/1404244305/", 1404244305)</f>
        <v>1404244305</v>
      </c>
      <c r="D198">
        <v>25965.95</v>
      </c>
    </row>
    <row r="199" spans="1:4" x14ac:dyDescent="0.25">
      <c r="A199" t="s">
        <v>164</v>
      </c>
      <c r="B199" t="s">
        <v>166</v>
      </c>
      <c r="C199" s="2">
        <f>HYPERLINK("https://sao.dolgi.msk.ru/account/1404245586/", 1404245586)</f>
        <v>1404245586</v>
      </c>
      <c r="D199">
        <v>13344.39</v>
      </c>
    </row>
    <row r="200" spans="1:4" x14ac:dyDescent="0.25">
      <c r="A200" t="s">
        <v>164</v>
      </c>
      <c r="B200" t="s">
        <v>167</v>
      </c>
      <c r="C200" s="2">
        <f>HYPERLINK("https://sao.dolgi.msk.ru/account/1404244508/", 1404244508)</f>
        <v>1404244508</v>
      </c>
      <c r="D200">
        <v>38161.660000000003</v>
      </c>
    </row>
    <row r="201" spans="1:4" x14ac:dyDescent="0.25">
      <c r="A201" t="s">
        <v>164</v>
      </c>
      <c r="B201" t="s">
        <v>67</v>
      </c>
      <c r="C201" s="2">
        <f>HYPERLINK("https://sao.dolgi.msk.ru/account/1404245199/", 1404245199)</f>
        <v>1404245199</v>
      </c>
      <c r="D201">
        <v>47512.26</v>
      </c>
    </row>
    <row r="202" spans="1:4" x14ac:dyDescent="0.25">
      <c r="A202" t="s">
        <v>164</v>
      </c>
      <c r="B202" t="s">
        <v>168</v>
      </c>
      <c r="C202" s="2">
        <f>HYPERLINK("https://sao.dolgi.msk.ru/account/1404244532/", 1404244532)</f>
        <v>1404244532</v>
      </c>
      <c r="D202">
        <v>21607.4</v>
      </c>
    </row>
    <row r="203" spans="1:4" x14ac:dyDescent="0.25">
      <c r="A203" t="s">
        <v>164</v>
      </c>
      <c r="B203" t="s">
        <v>168</v>
      </c>
      <c r="C203" s="2">
        <f>HYPERLINK("https://sao.dolgi.msk.ru/account/1404245148/", 1404245148)</f>
        <v>1404245148</v>
      </c>
      <c r="D203">
        <v>36110.14</v>
      </c>
    </row>
    <row r="204" spans="1:4" x14ac:dyDescent="0.25">
      <c r="A204" t="s">
        <v>164</v>
      </c>
      <c r="B204" t="s">
        <v>169</v>
      </c>
      <c r="C204" s="2">
        <f>HYPERLINK("https://sao.dolgi.msk.ru/account/1404244858/", 1404244858)</f>
        <v>1404244858</v>
      </c>
      <c r="D204">
        <v>9903.7000000000007</v>
      </c>
    </row>
    <row r="205" spans="1:4" x14ac:dyDescent="0.25">
      <c r="A205" t="s">
        <v>164</v>
      </c>
      <c r="B205" t="s">
        <v>53</v>
      </c>
      <c r="C205" s="2">
        <f>HYPERLINK("https://sao.dolgi.msk.ru/account/1404243986/", 1404243986)</f>
        <v>1404243986</v>
      </c>
      <c r="D205">
        <v>9800.08</v>
      </c>
    </row>
    <row r="206" spans="1:4" x14ac:dyDescent="0.25">
      <c r="A206" t="s">
        <v>164</v>
      </c>
      <c r="B206" t="s">
        <v>170</v>
      </c>
      <c r="C206" s="2">
        <f>HYPERLINK("https://sao.dolgi.msk.ru/account/1404244807/", 1404244807)</f>
        <v>1404244807</v>
      </c>
      <c r="D206">
        <v>25019.38</v>
      </c>
    </row>
    <row r="207" spans="1:4" x14ac:dyDescent="0.25">
      <c r="A207" t="s">
        <v>164</v>
      </c>
      <c r="B207" t="s">
        <v>54</v>
      </c>
      <c r="C207" s="2">
        <f>HYPERLINK("https://sao.dolgi.msk.ru/account/1404243724/", 1404243724)</f>
        <v>1404243724</v>
      </c>
      <c r="D207">
        <v>22885.05</v>
      </c>
    </row>
    <row r="208" spans="1:4" x14ac:dyDescent="0.25">
      <c r="A208" t="s">
        <v>164</v>
      </c>
      <c r="B208" t="s">
        <v>171</v>
      </c>
      <c r="C208" s="2">
        <f>HYPERLINK("https://sao.dolgi.msk.ru/account/1404245316/", 1404245316)</f>
        <v>1404245316</v>
      </c>
      <c r="D208">
        <v>144131.45000000001</v>
      </c>
    </row>
    <row r="209" spans="1:4" x14ac:dyDescent="0.25">
      <c r="A209" t="s">
        <v>164</v>
      </c>
      <c r="B209" t="s">
        <v>172</v>
      </c>
      <c r="C209" s="2">
        <f>HYPERLINK("https://sao.dolgi.msk.ru/account/1404244364/", 1404244364)</f>
        <v>1404244364</v>
      </c>
      <c r="D209">
        <v>61128.78</v>
      </c>
    </row>
    <row r="210" spans="1:4" x14ac:dyDescent="0.25">
      <c r="A210" t="s">
        <v>173</v>
      </c>
      <c r="B210" t="s">
        <v>4</v>
      </c>
      <c r="C210" s="2">
        <f>HYPERLINK("https://sao.dolgi.msk.ru/account/1404250289/", 1404250289)</f>
        <v>1404250289</v>
      </c>
      <c r="D210">
        <v>16759.919999999998</v>
      </c>
    </row>
    <row r="211" spans="1:4" x14ac:dyDescent="0.25">
      <c r="A211" t="s">
        <v>173</v>
      </c>
      <c r="B211" t="s">
        <v>10</v>
      </c>
      <c r="C211" s="2">
        <f>HYPERLINK("https://sao.dolgi.msk.ru/account/1404250131/", 1404250131)</f>
        <v>1404250131</v>
      </c>
      <c r="D211">
        <v>16581.349999999999</v>
      </c>
    </row>
    <row r="212" spans="1:4" x14ac:dyDescent="0.25">
      <c r="A212" t="s">
        <v>173</v>
      </c>
      <c r="B212" t="s">
        <v>10</v>
      </c>
      <c r="C212" s="2">
        <f>HYPERLINK("https://sao.dolgi.msk.ru/account/1404250852/", 1404250852)</f>
        <v>1404250852</v>
      </c>
      <c r="D212">
        <v>13494.42</v>
      </c>
    </row>
    <row r="213" spans="1:4" x14ac:dyDescent="0.25">
      <c r="A213" t="s">
        <v>173</v>
      </c>
      <c r="B213" t="s">
        <v>10</v>
      </c>
      <c r="C213" s="2">
        <f>HYPERLINK("https://sao.dolgi.msk.ru/account/1404251628/", 1404251628)</f>
        <v>1404251628</v>
      </c>
      <c r="D213">
        <v>24476.75</v>
      </c>
    </row>
    <row r="214" spans="1:4" x14ac:dyDescent="0.25">
      <c r="A214" t="s">
        <v>173</v>
      </c>
      <c r="B214" t="s">
        <v>174</v>
      </c>
      <c r="C214" s="2">
        <f>HYPERLINK("https://sao.dolgi.msk.ru/account/1404245957/", 1404245957)</f>
        <v>1404245957</v>
      </c>
      <c r="D214">
        <v>21292.29</v>
      </c>
    </row>
    <row r="215" spans="1:4" x14ac:dyDescent="0.25">
      <c r="A215" t="s">
        <v>173</v>
      </c>
      <c r="B215" t="s">
        <v>112</v>
      </c>
      <c r="C215" s="2">
        <f>HYPERLINK("https://sao.dolgi.msk.ru/account/1404248154/", 1404248154)</f>
        <v>1404248154</v>
      </c>
      <c r="D215">
        <v>18739.849999999999</v>
      </c>
    </row>
    <row r="216" spans="1:4" x14ac:dyDescent="0.25">
      <c r="A216" t="s">
        <v>173</v>
      </c>
      <c r="B216" t="s">
        <v>175</v>
      </c>
      <c r="C216" s="2">
        <f>HYPERLINK("https://sao.dolgi.msk.ru/account/1404246888/", 1404246888)</f>
        <v>1404246888</v>
      </c>
      <c r="D216">
        <v>38558.910000000003</v>
      </c>
    </row>
    <row r="217" spans="1:4" x14ac:dyDescent="0.25">
      <c r="A217" t="s">
        <v>173</v>
      </c>
      <c r="B217" t="s">
        <v>176</v>
      </c>
      <c r="C217" s="2">
        <f>HYPERLINK("https://sao.dolgi.msk.ru/account/1404248015/", 1404248015)</f>
        <v>1404248015</v>
      </c>
      <c r="D217">
        <v>52327.06</v>
      </c>
    </row>
    <row r="218" spans="1:4" x14ac:dyDescent="0.25">
      <c r="A218" t="s">
        <v>173</v>
      </c>
      <c r="B218" t="s">
        <v>17</v>
      </c>
      <c r="C218" s="2">
        <f>HYPERLINK("https://sao.dolgi.msk.ru/account/1404251513/", 1404251513)</f>
        <v>1404251513</v>
      </c>
      <c r="D218">
        <v>87374.81</v>
      </c>
    </row>
    <row r="219" spans="1:4" x14ac:dyDescent="0.25">
      <c r="A219" t="s">
        <v>173</v>
      </c>
      <c r="B219" t="s">
        <v>177</v>
      </c>
      <c r="C219" s="2">
        <f>HYPERLINK("https://sao.dolgi.msk.ru/account/1404249472/", 1404249472)</f>
        <v>1404249472</v>
      </c>
      <c r="D219">
        <v>78124.55</v>
      </c>
    </row>
    <row r="220" spans="1:4" x14ac:dyDescent="0.25">
      <c r="A220" t="s">
        <v>173</v>
      </c>
      <c r="B220" t="s">
        <v>152</v>
      </c>
      <c r="C220" s="2">
        <f>HYPERLINK("https://sao.dolgi.msk.ru/account/1404249798/", 1404249798)</f>
        <v>1404249798</v>
      </c>
      <c r="D220">
        <v>129068.98</v>
      </c>
    </row>
    <row r="221" spans="1:4" x14ac:dyDescent="0.25">
      <c r="A221" t="s">
        <v>173</v>
      </c>
      <c r="B221" t="s">
        <v>109</v>
      </c>
      <c r="C221" s="2">
        <f>HYPERLINK("https://sao.dolgi.msk.ru/account/1404249106/", 1404249106)</f>
        <v>1404249106</v>
      </c>
      <c r="D221">
        <v>25837.52</v>
      </c>
    </row>
    <row r="222" spans="1:4" x14ac:dyDescent="0.25">
      <c r="A222" t="s">
        <v>173</v>
      </c>
      <c r="B222" t="s">
        <v>178</v>
      </c>
      <c r="C222" s="2">
        <f>HYPERLINK("https://sao.dolgi.msk.ru/account/1404248867/", 1404248867)</f>
        <v>1404248867</v>
      </c>
      <c r="D222">
        <v>29247.49</v>
      </c>
    </row>
    <row r="223" spans="1:4" x14ac:dyDescent="0.25">
      <c r="A223" t="s">
        <v>173</v>
      </c>
      <c r="B223" t="s">
        <v>179</v>
      </c>
      <c r="C223" s="2">
        <f>HYPERLINK("https://sao.dolgi.msk.ru/account/1404246933/", 1404246933)</f>
        <v>1404246933</v>
      </c>
      <c r="D223">
        <v>31655.119999999999</v>
      </c>
    </row>
    <row r="224" spans="1:4" x14ac:dyDescent="0.25">
      <c r="A224" t="s">
        <v>173</v>
      </c>
      <c r="B224" t="s">
        <v>50</v>
      </c>
      <c r="C224" s="2">
        <f>HYPERLINK("https://sao.dolgi.msk.ru/account/1404249982/", 1404249982)</f>
        <v>1404249982</v>
      </c>
      <c r="D224">
        <v>17676</v>
      </c>
    </row>
    <row r="225" spans="1:4" x14ac:dyDescent="0.25">
      <c r="A225" t="s">
        <v>173</v>
      </c>
      <c r="B225" t="s">
        <v>125</v>
      </c>
      <c r="C225" s="2">
        <f>HYPERLINK("https://sao.dolgi.msk.ru/account/1404249528/", 1404249528)</f>
        <v>1404249528</v>
      </c>
      <c r="D225">
        <v>47810.59</v>
      </c>
    </row>
    <row r="226" spans="1:4" x14ac:dyDescent="0.25">
      <c r="A226" t="s">
        <v>173</v>
      </c>
      <c r="B226" t="s">
        <v>180</v>
      </c>
      <c r="C226" s="2">
        <f>HYPERLINK("https://sao.dolgi.msk.ru/account/1404250836/", 1404250836)</f>
        <v>1404250836</v>
      </c>
      <c r="D226">
        <v>42259.98</v>
      </c>
    </row>
    <row r="227" spans="1:4" x14ac:dyDescent="0.25">
      <c r="A227" t="s">
        <v>173</v>
      </c>
      <c r="B227" t="s">
        <v>181</v>
      </c>
      <c r="C227" s="2">
        <f>HYPERLINK("https://sao.dolgi.msk.ru/account/1404248672/", 1404248672)</f>
        <v>1404248672</v>
      </c>
      <c r="D227">
        <v>59513.32</v>
      </c>
    </row>
    <row r="228" spans="1:4" x14ac:dyDescent="0.25">
      <c r="A228" t="s">
        <v>173</v>
      </c>
      <c r="B228" t="s">
        <v>154</v>
      </c>
      <c r="C228" s="2">
        <f>HYPERLINK("https://sao.dolgi.msk.ru/account/1404246589/", 1404246589)</f>
        <v>1404246589</v>
      </c>
      <c r="D228">
        <v>56266</v>
      </c>
    </row>
    <row r="229" spans="1:4" x14ac:dyDescent="0.25">
      <c r="A229" t="s">
        <v>173</v>
      </c>
      <c r="B229" t="s">
        <v>154</v>
      </c>
      <c r="C229" s="2">
        <f>HYPERLINK("https://sao.dolgi.msk.ru/account/1404250158/", 1404250158)</f>
        <v>1404250158</v>
      </c>
      <c r="D229">
        <v>7300.66</v>
      </c>
    </row>
    <row r="230" spans="1:4" x14ac:dyDescent="0.25">
      <c r="A230" t="s">
        <v>173</v>
      </c>
      <c r="B230" t="s">
        <v>168</v>
      </c>
      <c r="C230" s="2">
        <f>HYPERLINK("https://sao.dolgi.msk.ru/account/1404249659/", 1404249659)</f>
        <v>1404249659</v>
      </c>
      <c r="D230">
        <v>66168.53</v>
      </c>
    </row>
    <row r="231" spans="1:4" x14ac:dyDescent="0.25">
      <c r="A231" t="s">
        <v>173</v>
      </c>
      <c r="B231" t="s">
        <v>182</v>
      </c>
      <c r="C231" s="2">
        <f>HYPERLINK("https://sao.dolgi.msk.ru/account/1404249026/", 1404249026)</f>
        <v>1404249026</v>
      </c>
      <c r="D231">
        <v>52179.85</v>
      </c>
    </row>
    <row r="232" spans="1:4" x14ac:dyDescent="0.25">
      <c r="A232" t="s">
        <v>173</v>
      </c>
      <c r="B232" t="s">
        <v>55</v>
      </c>
      <c r="C232" s="2">
        <f>HYPERLINK("https://sao.dolgi.msk.ru/account/1404249683/", 1404249683)</f>
        <v>1404249683</v>
      </c>
      <c r="D232">
        <v>11369.13</v>
      </c>
    </row>
    <row r="233" spans="1:4" x14ac:dyDescent="0.25">
      <c r="A233" t="s">
        <v>173</v>
      </c>
      <c r="B233" t="s">
        <v>183</v>
      </c>
      <c r="C233" s="2">
        <f>HYPERLINK("https://sao.dolgi.msk.ru/account/1404249608/", 1404249608)</f>
        <v>1404249608</v>
      </c>
      <c r="D233">
        <v>60222.61</v>
      </c>
    </row>
    <row r="234" spans="1:4" x14ac:dyDescent="0.25">
      <c r="A234" t="s">
        <v>173</v>
      </c>
      <c r="B234" t="s">
        <v>83</v>
      </c>
      <c r="C234" s="2">
        <f>HYPERLINK("https://sao.dolgi.msk.ru/account/1404250916/", 1404250916)</f>
        <v>1404250916</v>
      </c>
      <c r="D234">
        <v>45505.33</v>
      </c>
    </row>
    <row r="235" spans="1:4" x14ac:dyDescent="0.25">
      <c r="A235" t="s">
        <v>173</v>
      </c>
      <c r="B235" t="s">
        <v>184</v>
      </c>
      <c r="C235" s="2">
        <f>HYPERLINK("https://sao.dolgi.msk.ru/account/1404250705/", 1404250705)</f>
        <v>1404250705</v>
      </c>
      <c r="D235">
        <v>22274.880000000001</v>
      </c>
    </row>
    <row r="236" spans="1:4" x14ac:dyDescent="0.25">
      <c r="A236" t="s">
        <v>173</v>
      </c>
      <c r="B236" t="s">
        <v>150</v>
      </c>
      <c r="C236" s="2">
        <f>HYPERLINK("https://sao.dolgi.msk.ru/account/1404251185/", 1404251185)</f>
        <v>1404251185</v>
      </c>
      <c r="D236">
        <v>99150.82</v>
      </c>
    </row>
    <row r="237" spans="1:4" x14ac:dyDescent="0.25">
      <c r="A237" t="s">
        <v>173</v>
      </c>
      <c r="B237" t="s">
        <v>185</v>
      </c>
      <c r="C237" s="2">
        <f>HYPERLINK("https://sao.dolgi.msk.ru/account/1404248007/", 1404248007)</f>
        <v>1404248007</v>
      </c>
      <c r="D237">
        <v>40946.86</v>
      </c>
    </row>
    <row r="238" spans="1:4" x14ac:dyDescent="0.25">
      <c r="A238" t="s">
        <v>173</v>
      </c>
      <c r="B238" t="s">
        <v>186</v>
      </c>
      <c r="C238" s="2">
        <f>HYPERLINK("https://sao.dolgi.msk.ru/account/1404250588/", 1404250588)</f>
        <v>1404250588</v>
      </c>
      <c r="D238">
        <v>20405.8</v>
      </c>
    </row>
    <row r="239" spans="1:4" x14ac:dyDescent="0.25">
      <c r="A239" t="s">
        <v>173</v>
      </c>
      <c r="B239" t="s">
        <v>187</v>
      </c>
      <c r="C239" s="2">
        <f>HYPERLINK("https://sao.dolgi.msk.ru/account/1404249392/", 1404249392)</f>
        <v>1404249392</v>
      </c>
      <c r="D239">
        <v>14597.36</v>
      </c>
    </row>
    <row r="240" spans="1:4" x14ac:dyDescent="0.25">
      <c r="A240" t="s">
        <v>173</v>
      </c>
      <c r="B240" t="s">
        <v>188</v>
      </c>
      <c r="C240" s="2">
        <f>HYPERLINK("https://sao.dolgi.msk.ru/account/1404250799/", 1404250799)</f>
        <v>1404250799</v>
      </c>
      <c r="D240">
        <v>18390.47</v>
      </c>
    </row>
    <row r="241" spans="1:4" x14ac:dyDescent="0.25">
      <c r="A241" t="s">
        <v>173</v>
      </c>
      <c r="B241" t="s">
        <v>189</v>
      </c>
      <c r="C241" s="2">
        <f>HYPERLINK("https://sao.dolgi.msk.ru/account/1404247629/", 1404247629)</f>
        <v>1404247629</v>
      </c>
      <c r="D241">
        <v>95033.91</v>
      </c>
    </row>
    <row r="242" spans="1:4" x14ac:dyDescent="0.25">
      <c r="A242" t="s">
        <v>173</v>
      </c>
      <c r="B242" t="s">
        <v>190</v>
      </c>
      <c r="C242" s="2">
        <f>HYPERLINK("https://sao.dolgi.msk.ru/account/1404250393/", 1404250393)</f>
        <v>1404250393</v>
      </c>
      <c r="D242">
        <v>20482.45</v>
      </c>
    </row>
    <row r="243" spans="1:4" x14ac:dyDescent="0.25">
      <c r="A243" t="s">
        <v>173</v>
      </c>
      <c r="B243" t="s">
        <v>191</v>
      </c>
      <c r="C243" s="2">
        <f>HYPERLINK("https://sao.dolgi.msk.ru/account/1404246423/", 1404246423)</f>
        <v>1404246423</v>
      </c>
      <c r="D243">
        <v>81725.960000000006</v>
      </c>
    </row>
    <row r="244" spans="1:4" x14ac:dyDescent="0.25">
      <c r="A244" t="s">
        <v>173</v>
      </c>
      <c r="B244" t="s">
        <v>192</v>
      </c>
      <c r="C244" s="2">
        <f>HYPERLINK("https://sao.dolgi.msk.ru/account/1404247354/", 1404247354)</f>
        <v>1404247354</v>
      </c>
      <c r="D244">
        <v>8019.56</v>
      </c>
    </row>
    <row r="245" spans="1:4" x14ac:dyDescent="0.25">
      <c r="A245" t="s">
        <v>173</v>
      </c>
      <c r="B245" t="s">
        <v>193</v>
      </c>
      <c r="C245" s="2">
        <f>HYPERLINK("https://sao.dolgi.msk.ru/account/1404251273/", 1404251273)</f>
        <v>1404251273</v>
      </c>
      <c r="D245">
        <v>28596.22</v>
      </c>
    </row>
    <row r="246" spans="1:4" x14ac:dyDescent="0.25">
      <c r="A246" t="s">
        <v>173</v>
      </c>
      <c r="B246" t="s">
        <v>86</v>
      </c>
      <c r="C246" s="2">
        <f>HYPERLINK("https://sao.dolgi.msk.ru/account/1404246984/", 1404246984)</f>
        <v>1404246984</v>
      </c>
      <c r="D246">
        <v>24857.38</v>
      </c>
    </row>
    <row r="247" spans="1:4" x14ac:dyDescent="0.25">
      <c r="A247" t="s">
        <v>173</v>
      </c>
      <c r="B247" t="s">
        <v>87</v>
      </c>
      <c r="C247" s="2">
        <f>HYPERLINK("https://sao.dolgi.msk.ru/account/1404250334/", 1404250334)</f>
        <v>1404250334</v>
      </c>
      <c r="D247">
        <v>106362.44</v>
      </c>
    </row>
    <row r="248" spans="1:4" x14ac:dyDescent="0.25">
      <c r="A248" t="s">
        <v>173</v>
      </c>
      <c r="B248" t="s">
        <v>89</v>
      </c>
      <c r="C248" s="2">
        <f>HYPERLINK("https://sao.dolgi.msk.ru/account/1404246298/", 1404246298)</f>
        <v>1404246298</v>
      </c>
      <c r="D248">
        <v>89663.91</v>
      </c>
    </row>
    <row r="249" spans="1:4" x14ac:dyDescent="0.25">
      <c r="A249" t="s">
        <v>173</v>
      </c>
      <c r="B249" t="s">
        <v>194</v>
      </c>
      <c r="C249" s="2">
        <f>HYPERLINK("https://sao.dolgi.msk.ru/account/1404251409/", 1404251409)</f>
        <v>1404251409</v>
      </c>
      <c r="D249">
        <v>28242.15</v>
      </c>
    </row>
    <row r="250" spans="1:4" x14ac:dyDescent="0.25">
      <c r="A250" t="s">
        <v>173</v>
      </c>
      <c r="B250" t="s">
        <v>195</v>
      </c>
      <c r="C250" s="2">
        <f>HYPERLINK("https://sao.dolgi.msk.ru/account/1404246992/", 1404246992)</f>
        <v>1404246992</v>
      </c>
      <c r="D250">
        <v>19701.259999999998</v>
      </c>
    </row>
    <row r="251" spans="1:4" x14ac:dyDescent="0.25">
      <c r="A251" t="s">
        <v>173</v>
      </c>
      <c r="B251" t="s">
        <v>196</v>
      </c>
      <c r="C251" s="2">
        <f>HYPERLINK("https://sao.dolgi.msk.ru/account/1404248066/", 1404248066)</f>
        <v>1404248066</v>
      </c>
      <c r="D251">
        <v>19916.439999999999</v>
      </c>
    </row>
    <row r="252" spans="1:4" x14ac:dyDescent="0.25">
      <c r="A252" t="s">
        <v>197</v>
      </c>
      <c r="B252" t="s">
        <v>198</v>
      </c>
      <c r="C252" s="2">
        <f>HYPERLINK("https://sao.dolgi.msk.ru/account/1404252348/", 1404252348)</f>
        <v>1404252348</v>
      </c>
      <c r="D252">
        <v>25938.47</v>
      </c>
    </row>
    <row r="253" spans="1:4" x14ac:dyDescent="0.25">
      <c r="A253" t="s">
        <v>197</v>
      </c>
      <c r="B253" t="s">
        <v>159</v>
      </c>
      <c r="C253" s="2">
        <f>HYPERLINK("https://sao.dolgi.msk.ru/account/1404253551/", 1404253551)</f>
        <v>1404253551</v>
      </c>
      <c r="D253">
        <v>44000.05</v>
      </c>
    </row>
    <row r="254" spans="1:4" x14ac:dyDescent="0.25">
      <c r="A254" t="s">
        <v>197</v>
      </c>
      <c r="B254" t="s">
        <v>199</v>
      </c>
      <c r="C254" s="2">
        <f>HYPERLINK("https://sao.dolgi.msk.ru/account/1404252268/", 1404252268)</f>
        <v>1404252268</v>
      </c>
      <c r="D254">
        <v>27972.21</v>
      </c>
    </row>
    <row r="255" spans="1:4" x14ac:dyDescent="0.25">
      <c r="A255" t="s">
        <v>197</v>
      </c>
      <c r="B255" t="s">
        <v>200</v>
      </c>
      <c r="C255" s="2">
        <f>HYPERLINK("https://sao.dolgi.msk.ru/account/1404252567/", 1404252567)</f>
        <v>1404252567</v>
      </c>
      <c r="D255">
        <v>22918.9</v>
      </c>
    </row>
    <row r="256" spans="1:4" x14ac:dyDescent="0.25">
      <c r="A256" t="s">
        <v>197</v>
      </c>
      <c r="B256" t="s">
        <v>24</v>
      </c>
      <c r="C256" s="2">
        <f>HYPERLINK("https://sao.dolgi.msk.ru/account/1404251986/", 1404251986)</f>
        <v>1404251986</v>
      </c>
      <c r="D256">
        <v>12535.18</v>
      </c>
    </row>
    <row r="257" spans="1:4" x14ac:dyDescent="0.25">
      <c r="A257" t="s">
        <v>197</v>
      </c>
      <c r="B257" t="s">
        <v>110</v>
      </c>
      <c r="C257" s="2">
        <f>HYPERLINK("https://sao.dolgi.msk.ru/account/1404252225/", 1404252225)</f>
        <v>1404252225</v>
      </c>
      <c r="D257">
        <v>18150.439999999999</v>
      </c>
    </row>
    <row r="258" spans="1:4" x14ac:dyDescent="0.25">
      <c r="A258" t="s">
        <v>197</v>
      </c>
      <c r="B258" t="s">
        <v>25</v>
      </c>
      <c r="C258" s="2">
        <f>HYPERLINK("https://sao.dolgi.msk.ru/account/1404252946/", 1404252946)</f>
        <v>1404252946</v>
      </c>
      <c r="D258">
        <v>7946.92</v>
      </c>
    </row>
    <row r="259" spans="1:4" x14ac:dyDescent="0.25">
      <c r="A259" t="s">
        <v>197</v>
      </c>
      <c r="B259" t="s">
        <v>201</v>
      </c>
      <c r="C259" s="2">
        <f>HYPERLINK("https://sao.dolgi.msk.ru/account/1404254116/", 1404254116)</f>
        <v>1404254116</v>
      </c>
      <c r="D259">
        <v>11632.78</v>
      </c>
    </row>
    <row r="260" spans="1:4" x14ac:dyDescent="0.25">
      <c r="A260" t="s">
        <v>197</v>
      </c>
      <c r="B260" t="s">
        <v>120</v>
      </c>
      <c r="C260" s="2">
        <f>HYPERLINK("https://sao.dolgi.msk.ru/account/1404252903/", 1404252903)</f>
        <v>1404252903</v>
      </c>
      <c r="D260">
        <v>8816.85</v>
      </c>
    </row>
    <row r="261" spans="1:4" x14ac:dyDescent="0.25">
      <c r="A261" t="s">
        <v>197</v>
      </c>
      <c r="B261" t="s">
        <v>120</v>
      </c>
      <c r="C261" s="2">
        <f>HYPERLINK("https://sao.dolgi.msk.ru/account/1404254087/", 1404254087)</f>
        <v>1404254087</v>
      </c>
      <c r="D261">
        <v>17971.53</v>
      </c>
    </row>
    <row r="262" spans="1:4" x14ac:dyDescent="0.25">
      <c r="A262" t="s">
        <v>197</v>
      </c>
      <c r="B262" t="s">
        <v>202</v>
      </c>
      <c r="C262" s="2">
        <f>HYPERLINK("https://sao.dolgi.msk.ru/account/1404254327/", 1404254327)</f>
        <v>1404254327</v>
      </c>
      <c r="D262">
        <v>1340.88</v>
      </c>
    </row>
    <row r="263" spans="1:4" x14ac:dyDescent="0.25">
      <c r="A263" t="s">
        <v>197</v>
      </c>
      <c r="B263" t="s">
        <v>203</v>
      </c>
      <c r="C263" s="2">
        <f>HYPERLINK("https://sao.dolgi.msk.ru/account/1404253164/", 1404253164)</f>
        <v>1404253164</v>
      </c>
      <c r="D263">
        <v>17305.95</v>
      </c>
    </row>
    <row r="264" spans="1:4" x14ac:dyDescent="0.25">
      <c r="A264" t="s">
        <v>197</v>
      </c>
      <c r="B264" t="s">
        <v>204</v>
      </c>
      <c r="C264" s="2">
        <f>HYPERLINK("https://sao.dolgi.msk.ru/account/1404254271/", 1404254271)</f>
        <v>1404254271</v>
      </c>
      <c r="D264">
        <v>21125.54</v>
      </c>
    </row>
    <row r="265" spans="1:4" x14ac:dyDescent="0.25">
      <c r="A265" t="s">
        <v>197</v>
      </c>
      <c r="B265" t="s">
        <v>55</v>
      </c>
      <c r="C265" s="2">
        <f>HYPERLINK("https://sao.dolgi.msk.ru/account/1404253949/", 1404253949)</f>
        <v>1404253949</v>
      </c>
      <c r="D265">
        <v>20077.75</v>
      </c>
    </row>
    <row r="266" spans="1:4" x14ac:dyDescent="0.25">
      <c r="A266" t="s">
        <v>197</v>
      </c>
      <c r="B266" t="s">
        <v>205</v>
      </c>
      <c r="C266" s="2">
        <f>HYPERLINK("https://sao.dolgi.msk.ru/account/1404252655/", 1404252655)</f>
        <v>1404252655</v>
      </c>
      <c r="D266">
        <v>68124.850000000006</v>
      </c>
    </row>
    <row r="267" spans="1:4" x14ac:dyDescent="0.25">
      <c r="A267" t="s">
        <v>197</v>
      </c>
      <c r="B267" t="s">
        <v>206</v>
      </c>
      <c r="C267" s="2">
        <f>HYPERLINK("https://sao.dolgi.msk.ru/account/1404252356/", 1404252356)</f>
        <v>1404252356</v>
      </c>
      <c r="D267">
        <v>99534.89</v>
      </c>
    </row>
    <row r="268" spans="1:4" x14ac:dyDescent="0.25">
      <c r="A268" t="s">
        <v>197</v>
      </c>
      <c r="B268" t="s">
        <v>207</v>
      </c>
      <c r="C268" s="2">
        <f>HYPERLINK("https://sao.dolgi.msk.ru/account/1404253025/", 1404253025)</f>
        <v>1404253025</v>
      </c>
      <c r="D268">
        <v>8973.74</v>
      </c>
    </row>
    <row r="269" spans="1:4" x14ac:dyDescent="0.25">
      <c r="A269" t="s">
        <v>197</v>
      </c>
      <c r="B269" t="s">
        <v>208</v>
      </c>
      <c r="C269" s="2">
        <f>HYPERLINK("https://sao.dolgi.msk.ru/account/1404252612/", 1404252612)</f>
        <v>1404252612</v>
      </c>
      <c r="D269">
        <v>10294.1</v>
      </c>
    </row>
    <row r="270" spans="1:4" x14ac:dyDescent="0.25">
      <c r="A270" t="s">
        <v>209</v>
      </c>
      <c r="B270" t="s">
        <v>7</v>
      </c>
      <c r="C270" s="2">
        <f>HYPERLINK("https://sao.dolgi.msk.ru/account/1404256293/", 1404256293)</f>
        <v>1404256293</v>
      </c>
      <c r="D270">
        <v>45592.61</v>
      </c>
    </row>
    <row r="271" spans="1:4" x14ac:dyDescent="0.25">
      <c r="A271" t="s">
        <v>209</v>
      </c>
      <c r="B271" t="s">
        <v>49</v>
      </c>
      <c r="C271" s="2">
        <f>HYPERLINK("https://sao.dolgi.msk.ru/account/1404255186/", 1404255186)</f>
        <v>1404255186</v>
      </c>
      <c r="D271">
        <v>3672.4</v>
      </c>
    </row>
    <row r="272" spans="1:4" x14ac:dyDescent="0.25">
      <c r="A272" t="s">
        <v>209</v>
      </c>
      <c r="B272" t="s">
        <v>210</v>
      </c>
      <c r="C272" s="2">
        <f>HYPERLINK("https://sao.dolgi.msk.ru/account/1404254714/", 1404254714)</f>
        <v>1404254714</v>
      </c>
      <c r="D272">
        <v>38482.11</v>
      </c>
    </row>
    <row r="273" spans="1:4" x14ac:dyDescent="0.25">
      <c r="A273" t="s">
        <v>209</v>
      </c>
      <c r="B273" t="s">
        <v>180</v>
      </c>
      <c r="C273" s="2">
        <f>HYPERLINK("https://sao.dolgi.msk.ru/account/1404255899/", 1404255899)</f>
        <v>1404255899</v>
      </c>
      <c r="D273">
        <v>15038.73</v>
      </c>
    </row>
    <row r="274" spans="1:4" x14ac:dyDescent="0.25">
      <c r="A274" t="s">
        <v>209</v>
      </c>
      <c r="B274" t="s">
        <v>168</v>
      </c>
      <c r="C274" s="2">
        <f>HYPERLINK("https://sao.dolgi.msk.ru/account/1404255215/", 1404255215)</f>
        <v>1404255215</v>
      </c>
      <c r="D274">
        <v>63942.21</v>
      </c>
    </row>
    <row r="275" spans="1:4" x14ac:dyDescent="0.25">
      <c r="A275" t="s">
        <v>209</v>
      </c>
      <c r="B275" t="s">
        <v>211</v>
      </c>
      <c r="C275" s="2">
        <f>HYPERLINK("https://sao.dolgi.msk.ru/account/1404255848/", 1404255848)</f>
        <v>1404255848</v>
      </c>
      <c r="D275">
        <v>28862.14</v>
      </c>
    </row>
    <row r="276" spans="1:4" x14ac:dyDescent="0.25">
      <c r="A276" t="s">
        <v>209</v>
      </c>
      <c r="B276" t="s">
        <v>56</v>
      </c>
      <c r="C276" s="2">
        <f>HYPERLINK("https://sao.dolgi.msk.ru/account/1404256728/", 1404256728)</f>
        <v>1404256728</v>
      </c>
      <c r="D276">
        <v>37439.019999999997</v>
      </c>
    </row>
    <row r="277" spans="1:4" x14ac:dyDescent="0.25">
      <c r="A277" t="s">
        <v>209</v>
      </c>
      <c r="B277" t="s">
        <v>212</v>
      </c>
      <c r="C277" s="2">
        <f>HYPERLINK("https://sao.dolgi.msk.ru/account/1404256082/", 1404256082)</f>
        <v>1404256082</v>
      </c>
      <c r="D277">
        <v>17283.2</v>
      </c>
    </row>
    <row r="278" spans="1:4" x14ac:dyDescent="0.25">
      <c r="A278" t="s">
        <v>209</v>
      </c>
      <c r="B278" t="s">
        <v>213</v>
      </c>
      <c r="C278" s="2">
        <f>HYPERLINK("https://sao.dolgi.msk.ru/account/1404256103/", 1404256103)</f>
        <v>1404256103</v>
      </c>
      <c r="D278">
        <v>145820.73000000001</v>
      </c>
    </row>
    <row r="279" spans="1:4" x14ac:dyDescent="0.25">
      <c r="A279" t="s">
        <v>214</v>
      </c>
      <c r="B279" t="s">
        <v>215</v>
      </c>
      <c r="C279" s="2">
        <f>HYPERLINK("https://sao.dolgi.msk.ru/account/1404134886/", 1404134886)</f>
        <v>1404134886</v>
      </c>
      <c r="D279">
        <v>174055.99</v>
      </c>
    </row>
    <row r="280" spans="1:4" x14ac:dyDescent="0.25">
      <c r="A280" t="s">
        <v>214</v>
      </c>
      <c r="B280" t="s">
        <v>174</v>
      </c>
      <c r="C280" s="2">
        <f>HYPERLINK("https://sao.dolgi.msk.ru/account/1404134317/", 1404134317)</f>
        <v>1404134317</v>
      </c>
      <c r="D280">
        <v>134521.35</v>
      </c>
    </row>
    <row r="281" spans="1:4" x14ac:dyDescent="0.25">
      <c r="A281" t="s">
        <v>214</v>
      </c>
      <c r="B281" t="s">
        <v>162</v>
      </c>
      <c r="C281" s="2">
        <f>HYPERLINK("https://sao.dolgi.msk.ru/account/1404134667/", 1404134667)</f>
        <v>1404134667</v>
      </c>
      <c r="D281">
        <v>155874.84</v>
      </c>
    </row>
    <row r="282" spans="1:4" x14ac:dyDescent="0.25">
      <c r="A282" t="s">
        <v>214</v>
      </c>
      <c r="B282" t="s">
        <v>216</v>
      </c>
      <c r="C282" s="2">
        <f>HYPERLINK("https://sao.dolgi.msk.ru/account/1404134931/", 1404134931)</f>
        <v>1404134931</v>
      </c>
      <c r="D282">
        <v>463111.65</v>
      </c>
    </row>
    <row r="283" spans="1:4" x14ac:dyDescent="0.25">
      <c r="A283" t="s">
        <v>214</v>
      </c>
      <c r="B283" t="s">
        <v>217</v>
      </c>
      <c r="C283" s="2">
        <f>HYPERLINK("https://sao.dolgi.msk.ru/account/1404135192/", 1404135192)</f>
        <v>1404135192</v>
      </c>
      <c r="D283">
        <v>283397.03000000003</v>
      </c>
    </row>
    <row r="284" spans="1:4" x14ac:dyDescent="0.25">
      <c r="A284" t="s">
        <v>218</v>
      </c>
      <c r="B284" t="s">
        <v>136</v>
      </c>
      <c r="C284" s="2">
        <f>HYPERLINK("https://sao.dolgi.msk.ru/account/1404257317/", 1404257317)</f>
        <v>1404257317</v>
      </c>
      <c r="D284">
        <v>11230</v>
      </c>
    </row>
    <row r="285" spans="1:4" x14ac:dyDescent="0.25">
      <c r="A285" t="s">
        <v>218</v>
      </c>
      <c r="B285" t="s">
        <v>219</v>
      </c>
      <c r="C285" s="2">
        <f>HYPERLINK("https://sao.dolgi.msk.ru/account/1404257026/", 1404257026)</f>
        <v>1404257026</v>
      </c>
      <c r="D285">
        <v>10743.66</v>
      </c>
    </row>
    <row r="286" spans="1:4" x14ac:dyDescent="0.25">
      <c r="A286" t="s">
        <v>218</v>
      </c>
      <c r="B286" t="s">
        <v>200</v>
      </c>
      <c r="C286" s="2">
        <f>HYPERLINK("https://sao.dolgi.msk.ru/account/1404258037/", 1404258037)</f>
        <v>1404258037</v>
      </c>
      <c r="D286">
        <v>36906.89</v>
      </c>
    </row>
    <row r="287" spans="1:4" x14ac:dyDescent="0.25">
      <c r="A287" t="s">
        <v>218</v>
      </c>
      <c r="B287" t="s">
        <v>162</v>
      </c>
      <c r="C287" s="2">
        <f>HYPERLINK("https://sao.dolgi.msk.ru/account/1404257608/", 1404257608)</f>
        <v>1404257608</v>
      </c>
      <c r="D287">
        <v>21679.69</v>
      </c>
    </row>
    <row r="288" spans="1:4" x14ac:dyDescent="0.25">
      <c r="A288" t="s">
        <v>218</v>
      </c>
      <c r="B288" t="s">
        <v>19</v>
      </c>
      <c r="C288" s="2">
        <f>HYPERLINK("https://sao.dolgi.msk.ru/account/1404257376/", 1404257376)</f>
        <v>1404257376</v>
      </c>
      <c r="D288">
        <v>28058.82</v>
      </c>
    </row>
    <row r="289" spans="1:4" x14ac:dyDescent="0.25">
      <c r="A289" t="s">
        <v>218</v>
      </c>
      <c r="B289" t="s">
        <v>73</v>
      </c>
      <c r="C289" s="2">
        <f>HYPERLINK("https://sao.dolgi.msk.ru/account/1404256912/", 1404256912)</f>
        <v>1404256912</v>
      </c>
      <c r="D289">
        <v>60765.71</v>
      </c>
    </row>
    <row r="290" spans="1:4" x14ac:dyDescent="0.25">
      <c r="A290" t="s">
        <v>218</v>
      </c>
      <c r="B290" t="s">
        <v>152</v>
      </c>
      <c r="C290" s="2">
        <f>HYPERLINK("https://sao.dolgi.msk.ru/account/1404257157/", 1404257157)</f>
        <v>1404257157</v>
      </c>
      <c r="D290">
        <v>20232.96</v>
      </c>
    </row>
    <row r="291" spans="1:4" x14ac:dyDescent="0.25">
      <c r="A291" t="s">
        <v>218</v>
      </c>
      <c r="B291" t="s">
        <v>109</v>
      </c>
      <c r="C291" s="2">
        <f>HYPERLINK("https://sao.dolgi.msk.ru/account/1404256947/", 1404256947)</f>
        <v>1404256947</v>
      </c>
      <c r="D291">
        <v>14073.53</v>
      </c>
    </row>
    <row r="292" spans="1:4" x14ac:dyDescent="0.25">
      <c r="A292" t="s">
        <v>218</v>
      </c>
      <c r="B292" t="s">
        <v>25</v>
      </c>
      <c r="C292" s="2">
        <f>HYPERLINK("https://sao.dolgi.msk.ru/account/1404257544/", 1404257544)</f>
        <v>1404257544</v>
      </c>
      <c r="D292">
        <v>12493.41</v>
      </c>
    </row>
    <row r="293" spans="1:4" x14ac:dyDescent="0.25">
      <c r="A293" t="s">
        <v>220</v>
      </c>
      <c r="B293" t="s">
        <v>80</v>
      </c>
      <c r="C293" s="2">
        <f>HYPERLINK("https://sao.dolgi.msk.ru/account/1404109154/", 1404109154)</f>
        <v>1404109154</v>
      </c>
      <c r="D293">
        <v>17133.64</v>
      </c>
    </row>
    <row r="294" spans="1:4" x14ac:dyDescent="0.25">
      <c r="A294" t="s">
        <v>220</v>
      </c>
      <c r="B294" t="s">
        <v>39</v>
      </c>
      <c r="C294" s="2">
        <f>HYPERLINK("https://sao.dolgi.msk.ru/account/1404110403/", 1404110403)</f>
        <v>1404110403</v>
      </c>
      <c r="D294">
        <v>171348.42</v>
      </c>
    </row>
    <row r="295" spans="1:4" x14ac:dyDescent="0.25">
      <c r="A295" t="s">
        <v>220</v>
      </c>
      <c r="B295" t="s">
        <v>178</v>
      </c>
      <c r="C295" s="2">
        <f>HYPERLINK("https://sao.dolgi.msk.ru/account/1404109736/", 1404109736)</f>
        <v>1404109736</v>
      </c>
      <c r="D295">
        <v>232689.68</v>
      </c>
    </row>
    <row r="296" spans="1:4" x14ac:dyDescent="0.25">
      <c r="A296" t="s">
        <v>220</v>
      </c>
      <c r="B296" t="s">
        <v>67</v>
      </c>
      <c r="C296" s="2">
        <f>HYPERLINK("https://sao.dolgi.msk.ru/account/1404109525/", 1404109525)</f>
        <v>1404109525</v>
      </c>
      <c r="D296">
        <v>128140.81</v>
      </c>
    </row>
    <row r="297" spans="1:4" x14ac:dyDescent="0.25">
      <c r="A297" t="s">
        <v>220</v>
      </c>
      <c r="B297" t="s">
        <v>134</v>
      </c>
      <c r="C297" s="2">
        <f>HYPERLINK("https://sao.dolgi.msk.ru/account/1404110315/", 1404110315)</f>
        <v>1404110315</v>
      </c>
      <c r="D297">
        <v>19475.419999999998</v>
      </c>
    </row>
    <row r="298" spans="1:4" x14ac:dyDescent="0.25">
      <c r="A298" t="s">
        <v>220</v>
      </c>
      <c r="B298" t="s">
        <v>141</v>
      </c>
      <c r="C298" s="2">
        <f>HYPERLINK("https://sao.dolgi.msk.ru/account/1404111617/", 1404111617)</f>
        <v>1404111617</v>
      </c>
      <c r="D298">
        <v>17366.21</v>
      </c>
    </row>
    <row r="299" spans="1:4" x14ac:dyDescent="0.25">
      <c r="A299" t="s">
        <v>220</v>
      </c>
      <c r="B299" t="s">
        <v>221</v>
      </c>
      <c r="C299" s="2">
        <f>HYPERLINK("https://sao.dolgi.msk.ru/account/1404108901/", 1404108901)</f>
        <v>1404108901</v>
      </c>
      <c r="D299">
        <v>28851.49</v>
      </c>
    </row>
    <row r="300" spans="1:4" x14ac:dyDescent="0.25">
      <c r="A300" t="s">
        <v>220</v>
      </c>
      <c r="B300" t="s">
        <v>222</v>
      </c>
      <c r="C300" s="2">
        <f>HYPERLINK("https://sao.dolgi.msk.ru/account/1404110294/", 1404110294)</f>
        <v>1404110294</v>
      </c>
      <c r="D300">
        <v>159452.67000000001</v>
      </c>
    </row>
    <row r="301" spans="1:4" x14ac:dyDescent="0.25">
      <c r="A301" t="s">
        <v>223</v>
      </c>
      <c r="B301" t="s">
        <v>176</v>
      </c>
      <c r="C301" s="2">
        <f>HYPERLINK("https://sao.dolgi.msk.ru/account/1404111916/", 1404111916)</f>
        <v>1404111916</v>
      </c>
      <c r="D301">
        <v>12920</v>
      </c>
    </row>
    <row r="302" spans="1:4" x14ac:dyDescent="0.25">
      <c r="A302" t="s">
        <v>223</v>
      </c>
      <c r="B302" t="s">
        <v>176</v>
      </c>
      <c r="C302" s="2">
        <f>HYPERLINK("https://sao.dolgi.msk.ru/account/1404112302/", 1404112302)</f>
        <v>1404112302</v>
      </c>
      <c r="D302">
        <v>9367.26</v>
      </c>
    </row>
    <row r="303" spans="1:4" x14ac:dyDescent="0.25">
      <c r="A303" t="s">
        <v>223</v>
      </c>
      <c r="B303" t="s">
        <v>176</v>
      </c>
      <c r="C303" s="2">
        <f>HYPERLINK("https://sao.dolgi.msk.ru/account/1404112329/", 1404112329)</f>
        <v>1404112329</v>
      </c>
      <c r="D303">
        <v>27832.959999999999</v>
      </c>
    </row>
    <row r="304" spans="1:4" x14ac:dyDescent="0.25">
      <c r="A304" t="s">
        <v>223</v>
      </c>
      <c r="B304" t="s">
        <v>71</v>
      </c>
      <c r="C304" s="2">
        <f>HYPERLINK("https://sao.dolgi.msk.ru/account/1404112206/", 1404112206)</f>
        <v>1404112206</v>
      </c>
      <c r="D304">
        <v>470067.99</v>
      </c>
    </row>
    <row r="305" spans="1:4" x14ac:dyDescent="0.25">
      <c r="A305" t="s">
        <v>223</v>
      </c>
      <c r="B305" t="s">
        <v>48</v>
      </c>
      <c r="C305" s="2">
        <f>HYPERLINK("https://sao.dolgi.msk.ru/account/1404111975/", 1404111975)</f>
        <v>1404111975</v>
      </c>
      <c r="D305">
        <v>280017.78999999998</v>
      </c>
    </row>
    <row r="306" spans="1:4" x14ac:dyDescent="0.25">
      <c r="A306" t="s">
        <v>223</v>
      </c>
      <c r="B306" t="s">
        <v>48</v>
      </c>
      <c r="C306" s="2">
        <f>HYPERLINK("https://sao.dolgi.msk.ru/account/1404112716/", 1404112716)</f>
        <v>1404112716</v>
      </c>
      <c r="D306">
        <v>7402.91</v>
      </c>
    </row>
    <row r="307" spans="1:4" x14ac:dyDescent="0.25">
      <c r="A307" t="s">
        <v>223</v>
      </c>
      <c r="B307" t="s">
        <v>48</v>
      </c>
      <c r="C307" s="2">
        <f>HYPERLINK("https://sao.dolgi.msk.ru/account/1404112863/", 1404112863)</f>
        <v>1404112863</v>
      </c>
      <c r="D307">
        <v>21343.46</v>
      </c>
    </row>
    <row r="308" spans="1:4" x14ac:dyDescent="0.25">
      <c r="A308" t="s">
        <v>223</v>
      </c>
      <c r="B308" t="s">
        <v>113</v>
      </c>
      <c r="C308" s="2">
        <f>HYPERLINK("https://sao.dolgi.msk.ru/account/1404112097/", 1404112097)</f>
        <v>1404112097</v>
      </c>
      <c r="D308">
        <v>28265.56</v>
      </c>
    </row>
    <row r="309" spans="1:4" x14ac:dyDescent="0.25">
      <c r="A309" t="s">
        <v>224</v>
      </c>
      <c r="B309" t="s">
        <v>16</v>
      </c>
      <c r="C309" s="2">
        <f>HYPERLINK("https://sao.dolgi.msk.ru/account/1404113065/", 1404113065)</f>
        <v>1404113065</v>
      </c>
      <c r="D309">
        <v>31484.22</v>
      </c>
    </row>
    <row r="310" spans="1:4" x14ac:dyDescent="0.25">
      <c r="A310" t="s">
        <v>224</v>
      </c>
      <c r="B310" t="s">
        <v>225</v>
      </c>
      <c r="C310" s="2">
        <f>HYPERLINK("https://sao.dolgi.msk.ru/account/1404113778/", 1404113778)</f>
        <v>1404113778</v>
      </c>
      <c r="D310">
        <v>30609.63</v>
      </c>
    </row>
    <row r="311" spans="1:4" x14ac:dyDescent="0.25">
      <c r="A311" t="s">
        <v>224</v>
      </c>
      <c r="B311" t="s">
        <v>79</v>
      </c>
      <c r="C311" s="2">
        <f>HYPERLINK("https://sao.dolgi.msk.ru/account/1404113401/", 1404113401)</f>
        <v>1404113401</v>
      </c>
      <c r="D311">
        <v>137755.42000000001</v>
      </c>
    </row>
    <row r="312" spans="1:4" x14ac:dyDescent="0.25">
      <c r="A312" t="s">
        <v>224</v>
      </c>
      <c r="B312" t="s">
        <v>71</v>
      </c>
      <c r="C312" s="2">
        <f>HYPERLINK("https://sao.dolgi.msk.ru/account/1404113786/", 1404113786)</f>
        <v>1404113786</v>
      </c>
      <c r="D312">
        <v>197221.86</v>
      </c>
    </row>
    <row r="313" spans="1:4" x14ac:dyDescent="0.25">
      <c r="A313" t="s">
        <v>224</v>
      </c>
      <c r="B313" t="s">
        <v>117</v>
      </c>
      <c r="C313" s="2">
        <f>HYPERLINK("https://sao.dolgi.msk.ru/account/1404113663/", 1404113663)</f>
        <v>1404113663</v>
      </c>
      <c r="D313">
        <v>252300.52</v>
      </c>
    </row>
    <row r="314" spans="1:4" x14ac:dyDescent="0.25">
      <c r="A314" t="s">
        <v>224</v>
      </c>
      <c r="B314" t="s">
        <v>201</v>
      </c>
      <c r="C314" s="2">
        <f>HYPERLINK("https://sao.dolgi.msk.ru/account/1404113698/", 1404113698)</f>
        <v>1404113698</v>
      </c>
      <c r="D314">
        <v>171998.62</v>
      </c>
    </row>
    <row r="315" spans="1:4" x14ac:dyDescent="0.25">
      <c r="A315" t="s">
        <v>226</v>
      </c>
      <c r="B315" t="s">
        <v>44</v>
      </c>
      <c r="C315" s="2">
        <f>HYPERLINK("https://sao.dolgi.msk.ru/account/1404115167/", 1404115167)</f>
        <v>1404115167</v>
      </c>
      <c r="D315">
        <v>183360.67</v>
      </c>
    </row>
    <row r="316" spans="1:4" x14ac:dyDescent="0.25">
      <c r="A316" t="s">
        <v>226</v>
      </c>
      <c r="B316" t="s">
        <v>227</v>
      </c>
      <c r="C316" s="2">
        <f>HYPERLINK("https://sao.dolgi.msk.ru/account/1404114906/", 1404114906)</f>
        <v>1404114906</v>
      </c>
      <c r="D316">
        <v>123770.14</v>
      </c>
    </row>
    <row r="317" spans="1:4" x14ac:dyDescent="0.25">
      <c r="A317" t="s">
        <v>228</v>
      </c>
      <c r="B317" t="s">
        <v>155</v>
      </c>
      <c r="C317" s="2">
        <f>HYPERLINK("https://sao.dolgi.msk.ru/account/1404115757/", 1404115757)</f>
        <v>1404115757</v>
      </c>
      <c r="D317">
        <v>11833.61</v>
      </c>
    </row>
    <row r="318" spans="1:4" x14ac:dyDescent="0.25">
      <c r="A318" t="s">
        <v>228</v>
      </c>
      <c r="B318" t="s">
        <v>229</v>
      </c>
      <c r="C318" s="2">
        <f>HYPERLINK("https://sao.dolgi.msk.ru/account/1404116303/", 1404116303)</f>
        <v>1404116303</v>
      </c>
      <c r="D318">
        <v>23710.53</v>
      </c>
    </row>
    <row r="319" spans="1:4" x14ac:dyDescent="0.25">
      <c r="A319" t="s">
        <v>228</v>
      </c>
      <c r="B319" t="s">
        <v>230</v>
      </c>
      <c r="C319" s="2">
        <f>HYPERLINK("https://sao.dolgi.msk.ru/account/1404116178/", 1404116178)</f>
        <v>1404116178</v>
      </c>
      <c r="D319">
        <v>22011.8</v>
      </c>
    </row>
    <row r="320" spans="1:4" x14ac:dyDescent="0.25">
      <c r="A320" t="s">
        <v>228</v>
      </c>
      <c r="B320" t="s">
        <v>150</v>
      </c>
      <c r="C320" s="2">
        <f>HYPERLINK("https://sao.dolgi.msk.ru/account/1404115888/", 1404115888)</f>
        <v>1404115888</v>
      </c>
      <c r="D320">
        <v>356362.08</v>
      </c>
    </row>
    <row r="321" spans="1:4" x14ac:dyDescent="0.25">
      <c r="A321" t="s">
        <v>231</v>
      </c>
      <c r="B321" t="s">
        <v>232</v>
      </c>
      <c r="C321" s="2">
        <f>HYPERLINK("https://sao.dolgi.msk.ru/account/1404117074/", 1404117074)</f>
        <v>1404117074</v>
      </c>
      <c r="D321">
        <v>10983.55</v>
      </c>
    </row>
    <row r="322" spans="1:4" x14ac:dyDescent="0.25">
      <c r="A322" t="s">
        <v>231</v>
      </c>
      <c r="B322" t="s">
        <v>233</v>
      </c>
      <c r="C322" s="2">
        <f>HYPERLINK("https://sao.dolgi.msk.ru/account/1404117023/", 1404117023)</f>
        <v>1404117023</v>
      </c>
      <c r="D322">
        <v>6933.59</v>
      </c>
    </row>
    <row r="323" spans="1:4" x14ac:dyDescent="0.25">
      <c r="A323" t="s">
        <v>234</v>
      </c>
      <c r="B323" t="s">
        <v>235</v>
      </c>
      <c r="C323" s="2">
        <f>HYPERLINK("https://sao.dolgi.msk.ru/account/1404117525/", 1404117525)</f>
        <v>1404117525</v>
      </c>
      <c r="D323">
        <v>20680.71</v>
      </c>
    </row>
    <row r="324" spans="1:4" x14ac:dyDescent="0.25">
      <c r="A324" t="s">
        <v>234</v>
      </c>
      <c r="B324" t="s">
        <v>236</v>
      </c>
      <c r="C324" s="2">
        <f>HYPERLINK("https://sao.dolgi.msk.ru/account/1404118157/", 1404118157)</f>
        <v>1404118157</v>
      </c>
      <c r="D324">
        <v>14993.73</v>
      </c>
    </row>
    <row r="325" spans="1:4" x14ac:dyDescent="0.25">
      <c r="A325" t="s">
        <v>234</v>
      </c>
      <c r="B325" t="s">
        <v>237</v>
      </c>
      <c r="C325" s="2">
        <f>HYPERLINK("https://sao.dolgi.msk.ru/account/1404118261/", 1404118261)</f>
        <v>1404118261</v>
      </c>
      <c r="D325">
        <v>30107.89</v>
      </c>
    </row>
    <row r="326" spans="1:4" x14ac:dyDescent="0.25">
      <c r="A326" t="s">
        <v>234</v>
      </c>
      <c r="B326" t="s">
        <v>238</v>
      </c>
      <c r="C326" s="2">
        <f>HYPERLINK("https://sao.dolgi.msk.ru/account/1404118181/", 1404118181)</f>
        <v>1404118181</v>
      </c>
      <c r="D326">
        <v>20761.03</v>
      </c>
    </row>
    <row r="327" spans="1:4" x14ac:dyDescent="0.25">
      <c r="A327" t="s">
        <v>234</v>
      </c>
      <c r="B327" t="s">
        <v>239</v>
      </c>
      <c r="C327" s="2">
        <f>HYPERLINK("https://sao.dolgi.msk.ru/account/1404117963/", 1404117963)</f>
        <v>1404117963</v>
      </c>
      <c r="D327">
        <v>104036.38</v>
      </c>
    </row>
    <row r="328" spans="1:4" x14ac:dyDescent="0.25">
      <c r="A328" t="s">
        <v>240</v>
      </c>
      <c r="B328" t="s">
        <v>241</v>
      </c>
      <c r="C328" s="2">
        <f>HYPERLINK("https://sao.dolgi.msk.ru/account/1404118878/", 1404118878)</f>
        <v>1404118878</v>
      </c>
      <c r="D328">
        <v>106724.65</v>
      </c>
    </row>
    <row r="329" spans="1:4" x14ac:dyDescent="0.25">
      <c r="A329" t="s">
        <v>240</v>
      </c>
      <c r="B329" t="s">
        <v>241</v>
      </c>
      <c r="C329" s="2">
        <f>HYPERLINK("https://sao.dolgi.msk.ru/account/1404171193/", 1404171193)</f>
        <v>1404171193</v>
      </c>
      <c r="D329">
        <v>25129.66</v>
      </c>
    </row>
    <row r="330" spans="1:4" x14ac:dyDescent="0.25">
      <c r="A330" t="s">
        <v>240</v>
      </c>
      <c r="B330" t="s">
        <v>242</v>
      </c>
      <c r="C330" s="2">
        <f>HYPERLINK("https://sao.dolgi.msk.ru/account/1404119221/", 1404119221)</f>
        <v>1404119221</v>
      </c>
      <c r="D330">
        <v>5949.94</v>
      </c>
    </row>
    <row r="331" spans="1:4" x14ac:dyDescent="0.25">
      <c r="A331" t="s">
        <v>240</v>
      </c>
      <c r="B331" t="s">
        <v>138</v>
      </c>
      <c r="C331" s="2">
        <f>HYPERLINK("https://sao.dolgi.msk.ru/account/1404118456/", 1404118456)</f>
        <v>1404118456</v>
      </c>
      <c r="D331">
        <v>21643.53</v>
      </c>
    </row>
    <row r="332" spans="1:4" x14ac:dyDescent="0.25">
      <c r="A332" t="s">
        <v>240</v>
      </c>
      <c r="B332" t="s">
        <v>23</v>
      </c>
      <c r="C332" s="2">
        <f>HYPERLINK("https://sao.dolgi.msk.ru/account/1404118923/", 1404118923)</f>
        <v>1404118923</v>
      </c>
      <c r="D332">
        <v>22327.56</v>
      </c>
    </row>
    <row r="333" spans="1:4" x14ac:dyDescent="0.25">
      <c r="A333" t="s">
        <v>243</v>
      </c>
      <c r="B333" t="s">
        <v>70</v>
      </c>
      <c r="C333" s="2">
        <f>HYPERLINK("https://sao.dolgi.msk.ru/account/1404119854/", 1404119854)</f>
        <v>1404119854</v>
      </c>
      <c r="D333">
        <v>18304.5</v>
      </c>
    </row>
    <row r="334" spans="1:4" x14ac:dyDescent="0.25">
      <c r="A334" t="s">
        <v>243</v>
      </c>
      <c r="B334" t="s">
        <v>17</v>
      </c>
      <c r="C334" s="2">
        <f>HYPERLINK("https://sao.dolgi.msk.ru/account/1404120054/", 1404120054)</f>
        <v>1404120054</v>
      </c>
      <c r="D334">
        <v>21631.11</v>
      </c>
    </row>
    <row r="335" spans="1:4" x14ac:dyDescent="0.25">
      <c r="A335" t="s">
        <v>244</v>
      </c>
      <c r="B335" t="s">
        <v>21</v>
      </c>
      <c r="C335" s="2">
        <f>HYPERLINK("https://sao.dolgi.msk.ru/account/1404120521/", 1404120521)</f>
        <v>1404120521</v>
      </c>
      <c r="D335">
        <v>45616.82</v>
      </c>
    </row>
    <row r="336" spans="1:4" x14ac:dyDescent="0.25">
      <c r="A336" t="s">
        <v>244</v>
      </c>
      <c r="B336" t="s">
        <v>176</v>
      </c>
      <c r="C336" s="2">
        <f>HYPERLINK("https://sao.dolgi.msk.ru/account/1404120927/", 1404120927)</f>
        <v>1404120927</v>
      </c>
      <c r="D336">
        <v>29137.15</v>
      </c>
    </row>
    <row r="337" spans="1:4" x14ac:dyDescent="0.25">
      <c r="A337" t="s">
        <v>245</v>
      </c>
      <c r="B337" t="s">
        <v>246</v>
      </c>
      <c r="C337" s="2">
        <f>HYPERLINK("https://sao.dolgi.msk.ru/account/1404121575/", 1404121575)</f>
        <v>1404121575</v>
      </c>
      <c r="D337">
        <v>41431.769999999997</v>
      </c>
    </row>
    <row r="338" spans="1:4" x14ac:dyDescent="0.25">
      <c r="A338" t="s">
        <v>247</v>
      </c>
      <c r="B338" t="s">
        <v>48</v>
      </c>
      <c r="C338" s="2">
        <f>HYPERLINK("https://sao.dolgi.msk.ru/account/1404122623/", 1404122623)</f>
        <v>1404122623</v>
      </c>
      <c r="D338">
        <v>17440.5</v>
      </c>
    </row>
    <row r="339" spans="1:4" x14ac:dyDescent="0.25">
      <c r="A339" t="s">
        <v>247</v>
      </c>
      <c r="B339" t="s">
        <v>80</v>
      </c>
      <c r="C339" s="2">
        <f>HYPERLINK("https://sao.dolgi.msk.ru/account/1404122674/", 1404122674)</f>
        <v>1404122674</v>
      </c>
      <c r="D339">
        <v>33320.69</v>
      </c>
    </row>
    <row r="340" spans="1:4" x14ac:dyDescent="0.25">
      <c r="A340" t="s">
        <v>247</v>
      </c>
      <c r="B340" t="s">
        <v>124</v>
      </c>
      <c r="C340" s="2">
        <f>HYPERLINK("https://sao.dolgi.msk.ru/account/1404123669/", 1404123669)</f>
        <v>1404123669</v>
      </c>
      <c r="D340">
        <v>9472.1</v>
      </c>
    </row>
    <row r="341" spans="1:4" x14ac:dyDescent="0.25">
      <c r="A341" t="s">
        <v>248</v>
      </c>
      <c r="B341" t="s">
        <v>7</v>
      </c>
      <c r="C341" s="2">
        <f>HYPERLINK("https://sao.dolgi.msk.ru/account/1404123917/", 1404123917)</f>
        <v>1404123917</v>
      </c>
      <c r="D341">
        <v>74253.649999999994</v>
      </c>
    </row>
    <row r="342" spans="1:4" x14ac:dyDescent="0.25">
      <c r="A342" t="s">
        <v>248</v>
      </c>
      <c r="B342" t="s">
        <v>249</v>
      </c>
      <c r="C342" s="2">
        <f>HYPERLINK("https://sao.dolgi.msk.ru/account/1404124813/", 1404124813)</f>
        <v>1404124813</v>
      </c>
      <c r="D342">
        <v>18953.419999999998</v>
      </c>
    </row>
    <row r="343" spans="1:4" x14ac:dyDescent="0.25">
      <c r="A343" t="s">
        <v>248</v>
      </c>
      <c r="B343" t="s">
        <v>198</v>
      </c>
      <c r="C343" s="2">
        <f>HYPERLINK("https://sao.dolgi.msk.ru/account/1404124012/", 1404124012)</f>
        <v>1404124012</v>
      </c>
      <c r="D343">
        <v>263562.71000000002</v>
      </c>
    </row>
    <row r="344" spans="1:4" x14ac:dyDescent="0.25">
      <c r="A344" t="s">
        <v>248</v>
      </c>
      <c r="B344" t="s">
        <v>159</v>
      </c>
      <c r="C344" s="2">
        <f>HYPERLINK("https://sao.dolgi.msk.ru/account/1404124151/", 1404124151)</f>
        <v>1404124151</v>
      </c>
      <c r="D344">
        <v>11878.53</v>
      </c>
    </row>
    <row r="345" spans="1:4" x14ac:dyDescent="0.25">
      <c r="A345" t="s">
        <v>248</v>
      </c>
      <c r="B345" t="s">
        <v>123</v>
      </c>
      <c r="C345" s="2">
        <f>HYPERLINK("https://sao.dolgi.msk.ru/account/1404125138/", 1404125138)</f>
        <v>1404125138</v>
      </c>
      <c r="D345">
        <v>64150.74</v>
      </c>
    </row>
    <row r="346" spans="1:4" x14ac:dyDescent="0.25">
      <c r="A346" t="s">
        <v>248</v>
      </c>
      <c r="B346" t="s">
        <v>19</v>
      </c>
      <c r="C346" s="2">
        <f>HYPERLINK("https://sao.dolgi.msk.ru/account/1404124581/", 1404124581)</f>
        <v>1404124581</v>
      </c>
      <c r="D346">
        <v>13529.8</v>
      </c>
    </row>
    <row r="347" spans="1:4" x14ac:dyDescent="0.25">
      <c r="A347" t="s">
        <v>248</v>
      </c>
      <c r="B347" t="s">
        <v>166</v>
      </c>
      <c r="C347" s="2">
        <f>HYPERLINK("https://sao.dolgi.msk.ru/account/1404125146/", 1404125146)</f>
        <v>1404125146</v>
      </c>
      <c r="D347">
        <v>184162.09</v>
      </c>
    </row>
    <row r="348" spans="1:4" x14ac:dyDescent="0.25">
      <c r="A348" t="s">
        <v>248</v>
      </c>
      <c r="B348" t="s">
        <v>60</v>
      </c>
      <c r="C348" s="2">
        <f>HYPERLINK("https://sao.dolgi.msk.ru/account/1404125007/", 1404125007)</f>
        <v>1404125007</v>
      </c>
      <c r="D348">
        <v>27532.97</v>
      </c>
    </row>
    <row r="349" spans="1:4" x14ac:dyDescent="0.25">
      <c r="A349" t="s">
        <v>248</v>
      </c>
      <c r="B349" t="s">
        <v>124</v>
      </c>
      <c r="C349" s="2">
        <f>HYPERLINK("https://sao.dolgi.msk.ru/account/1404125015/", 1404125015)</f>
        <v>1404125015</v>
      </c>
      <c r="D349">
        <v>201791.17</v>
      </c>
    </row>
    <row r="350" spans="1:4" x14ac:dyDescent="0.25">
      <c r="A350" t="s">
        <v>248</v>
      </c>
      <c r="B350" t="s">
        <v>250</v>
      </c>
      <c r="C350" s="2">
        <f>HYPERLINK("https://sao.dolgi.msk.ru/account/1404124004/", 1404124004)</f>
        <v>1404124004</v>
      </c>
      <c r="D350">
        <v>162334.93</v>
      </c>
    </row>
    <row r="351" spans="1:4" x14ac:dyDescent="0.25">
      <c r="A351" t="s">
        <v>251</v>
      </c>
      <c r="B351" t="s">
        <v>112</v>
      </c>
      <c r="C351" s="2">
        <f>HYPERLINK("https://sao.dolgi.msk.ru/account/1404092241/", 1404092241)</f>
        <v>1404092241</v>
      </c>
      <c r="D351">
        <v>18926.87</v>
      </c>
    </row>
    <row r="352" spans="1:4" x14ac:dyDescent="0.25">
      <c r="A352" t="s">
        <v>251</v>
      </c>
      <c r="B352" t="s">
        <v>157</v>
      </c>
      <c r="C352" s="2">
        <f>HYPERLINK("https://sao.dolgi.msk.ru/account/1404092671/", 1404092671)</f>
        <v>1404092671</v>
      </c>
      <c r="D352">
        <v>132593.32999999999</v>
      </c>
    </row>
    <row r="353" spans="1:4" x14ac:dyDescent="0.25">
      <c r="A353" t="s">
        <v>251</v>
      </c>
      <c r="B353" t="s">
        <v>49</v>
      </c>
      <c r="C353" s="2">
        <f>HYPERLINK("https://sao.dolgi.msk.ru/account/1404088402/", 1404088402)</f>
        <v>1404088402</v>
      </c>
      <c r="D353">
        <v>131334.98000000001</v>
      </c>
    </row>
    <row r="354" spans="1:4" x14ac:dyDescent="0.25">
      <c r="A354" t="s">
        <v>251</v>
      </c>
      <c r="B354" t="s">
        <v>80</v>
      </c>
      <c r="C354" s="2">
        <f>HYPERLINK("https://sao.dolgi.msk.ru/account/1404088189/", 1404088189)</f>
        <v>1404088189</v>
      </c>
      <c r="D354">
        <v>24091.83</v>
      </c>
    </row>
    <row r="355" spans="1:4" x14ac:dyDescent="0.25">
      <c r="A355" t="s">
        <v>251</v>
      </c>
      <c r="B355" t="s">
        <v>118</v>
      </c>
      <c r="C355" s="2">
        <f>HYPERLINK("https://sao.dolgi.msk.ru/account/1404083089/", 1404083089)</f>
        <v>1404083089</v>
      </c>
      <c r="D355">
        <v>38812.660000000003</v>
      </c>
    </row>
    <row r="356" spans="1:4" x14ac:dyDescent="0.25">
      <c r="A356" t="s">
        <v>251</v>
      </c>
      <c r="B356" t="s">
        <v>217</v>
      </c>
      <c r="C356" s="2">
        <f>HYPERLINK("https://sao.dolgi.msk.ru/account/1404090748/", 1404090748)</f>
        <v>1404090748</v>
      </c>
      <c r="D356">
        <v>98521.17</v>
      </c>
    </row>
    <row r="357" spans="1:4" x14ac:dyDescent="0.25">
      <c r="A357" t="s">
        <v>251</v>
      </c>
      <c r="B357" t="s">
        <v>252</v>
      </c>
      <c r="C357" s="2">
        <f>HYPERLINK("https://sao.dolgi.msk.ru/account/1404086773/", 1404086773)</f>
        <v>1404086773</v>
      </c>
      <c r="D357">
        <v>25220.6</v>
      </c>
    </row>
    <row r="358" spans="1:4" x14ac:dyDescent="0.25">
      <c r="A358" t="s">
        <v>251</v>
      </c>
      <c r="B358" t="s">
        <v>253</v>
      </c>
      <c r="C358" s="2">
        <f>HYPERLINK("https://sao.dolgi.msk.ru/account/1404100117/", 1404100117)</f>
        <v>1404100117</v>
      </c>
      <c r="D358">
        <v>215278.28</v>
      </c>
    </row>
    <row r="359" spans="1:4" x14ac:dyDescent="0.25">
      <c r="A359" t="s">
        <v>251</v>
      </c>
      <c r="B359" t="s">
        <v>83</v>
      </c>
      <c r="C359" s="2">
        <f>HYPERLINK("https://sao.dolgi.msk.ru/account/1404086597/", 1404086597)</f>
        <v>1404086597</v>
      </c>
      <c r="D359">
        <v>158577.93</v>
      </c>
    </row>
    <row r="360" spans="1:4" x14ac:dyDescent="0.25">
      <c r="A360" t="s">
        <v>251</v>
      </c>
      <c r="B360" t="s">
        <v>172</v>
      </c>
      <c r="C360" s="2">
        <f>HYPERLINK("https://sao.dolgi.msk.ru/account/1404090481/", 1404090481)</f>
        <v>1404090481</v>
      </c>
      <c r="D360">
        <v>99011.34</v>
      </c>
    </row>
    <row r="361" spans="1:4" x14ac:dyDescent="0.25">
      <c r="A361" t="s">
        <v>251</v>
      </c>
      <c r="B361" t="s">
        <v>254</v>
      </c>
      <c r="C361" s="2">
        <f>HYPERLINK("https://sao.dolgi.msk.ru/account/1404088445/", 1404088445)</f>
        <v>1404088445</v>
      </c>
      <c r="D361">
        <v>371578.47</v>
      </c>
    </row>
    <row r="362" spans="1:4" x14ac:dyDescent="0.25">
      <c r="A362" t="s">
        <v>251</v>
      </c>
      <c r="B362" t="s">
        <v>208</v>
      </c>
      <c r="C362" s="2">
        <f>HYPERLINK("https://sao.dolgi.msk.ru/account/1404083783/", 1404083783)</f>
        <v>1404083783</v>
      </c>
      <c r="D362">
        <v>25823.01</v>
      </c>
    </row>
    <row r="363" spans="1:4" x14ac:dyDescent="0.25">
      <c r="A363" t="s">
        <v>251</v>
      </c>
      <c r="B363" t="s">
        <v>255</v>
      </c>
      <c r="C363" s="2">
        <f>HYPERLINK("https://sao.dolgi.msk.ru/account/1404089253/", 1404089253)</f>
        <v>1404089253</v>
      </c>
      <c r="D363">
        <v>138628.35</v>
      </c>
    </row>
    <row r="364" spans="1:4" x14ac:dyDescent="0.25">
      <c r="A364" t="s">
        <v>251</v>
      </c>
      <c r="B364" t="s">
        <v>256</v>
      </c>
      <c r="C364" s="2">
        <f>HYPERLINK("https://sao.dolgi.msk.ru/account/1404100168/", 1404100168)</f>
        <v>1404100168</v>
      </c>
      <c r="D364">
        <v>55552.53</v>
      </c>
    </row>
    <row r="365" spans="1:4" x14ac:dyDescent="0.25">
      <c r="A365" t="s">
        <v>251</v>
      </c>
      <c r="B365" t="s">
        <v>14</v>
      </c>
      <c r="C365" s="2">
        <f>HYPERLINK("https://sao.dolgi.msk.ru/account/1404100192/", 1404100192)</f>
        <v>1404100192</v>
      </c>
      <c r="D365">
        <v>49297.3</v>
      </c>
    </row>
    <row r="366" spans="1:4" x14ac:dyDescent="0.25">
      <c r="A366" t="s">
        <v>251</v>
      </c>
      <c r="B366" t="s">
        <v>185</v>
      </c>
      <c r="C366" s="2">
        <f>HYPERLINK("https://sao.dolgi.msk.ru/account/1404100213/", 1404100213)</f>
        <v>1404100213</v>
      </c>
      <c r="D366">
        <v>53811.71</v>
      </c>
    </row>
    <row r="367" spans="1:4" x14ac:dyDescent="0.25">
      <c r="A367" t="s">
        <v>251</v>
      </c>
      <c r="B367" t="s">
        <v>257</v>
      </c>
      <c r="C367" s="2">
        <f>HYPERLINK("https://sao.dolgi.msk.ru/account/1404100264/", 1404100264)</f>
        <v>1404100264</v>
      </c>
      <c r="D367">
        <v>52102.09</v>
      </c>
    </row>
    <row r="368" spans="1:4" x14ac:dyDescent="0.25">
      <c r="A368" t="s">
        <v>251</v>
      </c>
      <c r="B368" t="s">
        <v>258</v>
      </c>
      <c r="C368" s="2">
        <f>HYPERLINK("https://sao.dolgi.msk.ru/account/1404089202/", 1404089202)</f>
        <v>1404089202</v>
      </c>
      <c r="D368">
        <v>19782.07</v>
      </c>
    </row>
    <row r="369" spans="1:4" x14ac:dyDescent="0.25">
      <c r="A369" t="s">
        <v>251</v>
      </c>
      <c r="B369" t="s">
        <v>259</v>
      </c>
      <c r="C369" s="2">
        <f>HYPERLINK("https://sao.dolgi.msk.ru/account/1404089106/", 1404089106)</f>
        <v>1404089106</v>
      </c>
      <c r="D369">
        <v>47255.5</v>
      </c>
    </row>
    <row r="370" spans="1:4" x14ac:dyDescent="0.25">
      <c r="A370" t="s">
        <v>251</v>
      </c>
      <c r="B370" t="s">
        <v>260</v>
      </c>
      <c r="C370" s="2">
        <f>HYPERLINK("https://sao.dolgi.msk.ru/account/1404084153/", 1404084153)</f>
        <v>1404084153</v>
      </c>
      <c r="D370">
        <v>50872.06</v>
      </c>
    </row>
    <row r="371" spans="1:4" x14ac:dyDescent="0.25">
      <c r="A371" t="s">
        <v>251</v>
      </c>
      <c r="B371" t="s">
        <v>261</v>
      </c>
      <c r="C371" s="2">
        <f>HYPERLINK("https://sao.dolgi.msk.ru/account/1404089093/", 1404089093)</f>
        <v>1404089093</v>
      </c>
      <c r="D371">
        <v>51604.32</v>
      </c>
    </row>
    <row r="372" spans="1:4" x14ac:dyDescent="0.25">
      <c r="A372" t="s">
        <v>251</v>
      </c>
      <c r="B372" t="s">
        <v>262</v>
      </c>
      <c r="C372" s="2">
        <f>HYPERLINK("https://sao.dolgi.msk.ru/account/1404087346/", 1404087346)</f>
        <v>1404087346</v>
      </c>
      <c r="D372">
        <v>64512.38</v>
      </c>
    </row>
    <row r="373" spans="1:4" x14ac:dyDescent="0.25">
      <c r="A373" t="s">
        <v>251</v>
      </c>
      <c r="B373" t="s">
        <v>263</v>
      </c>
      <c r="C373" s="2">
        <f>HYPERLINK("https://sao.dolgi.msk.ru/account/1404091214/", 1404091214)</f>
        <v>1404091214</v>
      </c>
      <c r="D373">
        <v>12394.43</v>
      </c>
    </row>
    <row r="374" spans="1:4" x14ac:dyDescent="0.25">
      <c r="A374" t="s">
        <v>251</v>
      </c>
      <c r="B374" t="s">
        <v>264</v>
      </c>
      <c r="C374" s="2">
        <f>HYPERLINK("https://sao.dolgi.msk.ru/account/1404085455/", 1404085455)</f>
        <v>1404085455</v>
      </c>
      <c r="D374">
        <v>40461.839999999997</v>
      </c>
    </row>
    <row r="375" spans="1:4" x14ac:dyDescent="0.25">
      <c r="A375" t="s">
        <v>251</v>
      </c>
      <c r="B375" t="s">
        <v>265</v>
      </c>
      <c r="C375" s="2">
        <f>HYPERLINK("https://sao.dolgi.msk.ru/account/1404090051/", 1404090051)</f>
        <v>1404090051</v>
      </c>
      <c r="D375">
        <v>83685.95</v>
      </c>
    </row>
    <row r="376" spans="1:4" x14ac:dyDescent="0.25">
      <c r="A376" t="s">
        <v>251</v>
      </c>
      <c r="B376" t="s">
        <v>265</v>
      </c>
      <c r="C376" s="2">
        <f>HYPERLINK("https://sao.dolgi.msk.ru/account/1404090182/", 1404090182)</f>
        <v>1404090182</v>
      </c>
      <c r="D376">
        <v>138878.32999999999</v>
      </c>
    </row>
    <row r="377" spans="1:4" x14ac:dyDescent="0.25">
      <c r="A377" t="s">
        <v>251</v>
      </c>
      <c r="B377" t="s">
        <v>266</v>
      </c>
      <c r="C377" s="2">
        <f>HYPERLINK("https://sao.dolgi.msk.ru/account/1404083257/", 1404083257)</f>
        <v>1404083257</v>
      </c>
      <c r="D377">
        <v>37091.56</v>
      </c>
    </row>
    <row r="378" spans="1:4" x14ac:dyDescent="0.25">
      <c r="A378" t="s">
        <v>251</v>
      </c>
      <c r="B378" t="s">
        <v>267</v>
      </c>
      <c r="C378" s="2">
        <f>HYPERLINK("https://sao.dolgi.msk.ru/account/1404086503/", 1404086503)</f>
        <v>1404086503</v>
      </c>
      <c r="D378">
        <v>113872</v>
      </c>
    </row>
    <row r="379" spans="1:4" x14ac:dyDescent="0.25">
      <c r="A379" t="s">
        <v>251</v>
      </c>
      <c r="B379" t="s">
        <v>268</v>
      </c>
      <c r="C379" s="2">
        <f>HYPERLINK("https://sao.dolgi.msk.ru/account/1404090158/", 1404090158)</f>
        <v>1404090158</v>
      </c>
      <c r="D379">
        <v>22494.720000000001</v>
      </c>
    </row>
    <row r="380" spans="1:4" x14ac:dyDescent="0.25">
      <c r="A380" t="s">
        <v>251</v>
      </c>
      <c r="B380" t="s">
        <v>269</v>
      </c>
      <c r="C380" s="2">
        <f>HYPERLINK("https://sao.dolgi.msk.ru/account/1404090625/", 1404090625)</f>
        <v>1404090625</v>
      </c>
      <c r="D380">
        <v>223391.03</v>
      </c>
    </row>
    <row r="381" spans="1:4" x14ac:dyDescent="0.25">
      <c r="A381" t="s">
        <v>270</v>
      </c>
      <c r="B381" t="s">
        <v>10</v>
      </c>
      <c r="C381" s="2">
        <f>HYPERLINK("https://sao.dolgi.msk.ru/account/1404258715/", 1404258715)</f>
        <v>1404258715</v>
      </c>
      <c r="D381">
        <v>18387.59</v>
      </c>
    </row>
    <row r="382" spans="1:4" x14ac:dyDescent="0.25">
      <c r="A382" t="s">
        <v>270</v>
      </c>
      <c r="B382" t="s">
        <v>34</v>
      </c>
      <c r="C382" s="2">
        <f>HYPERLINK("https://sao.dolgi.msk.ru/account/1404259099/", 1404259099)</f>
        <v>1404259099</v>
      </c>
      <c r="D382">
        <v>20024.900000000001</v>
      </c>
    </row>
    <row r="383" spans="1:4" x14ac:dyDescent="0.25">
      <c r="A383" t="s">
        <v>270</v>
      </c>
      <c r="B383" t="s">
        <v>58</v>
      </c>
      <c r="C383" s="2">
        <f>HYPERLINK("https://sao.dolgi.msk.ru/account/1404258133/", 1404258133)</f>
        <v>1404258133</v>
      </c>
      <c r="D383">
        <v>40871.47</v>
      </c>
    </row>
    <row r="384" spans="1:4" x14ac:dyDescent="0.25">
      <c r="A384" t="s">
        <v>270</v>
      </c>
      <c r="B384" t="s">
        <v>109</v>
      </c>
      <c r="C384" s="2">
        <f>HYPERLINK("https://sao.dolgi.msk.ru/account/1404258926/", 1404258926)</f>
        <v>1404258926</v>
      </c>
      <c r="D384">
        <v>42265.06</v>
      </c>
    </row>
    <row r="385" spans="1:4" x14ac:dyDescent="0.25">
      <c r="A385" t="s">
        <v>270</v>
      </c>
      <c r="B385" t="s">
        <v>110</v>
      </c>
      <c r="C385" s="2">
        <f>HYPERLINK("https://sao.dolgi.msk.ru/account/1404260081/", 1404260081)</f>
        <v>1404260081</v>
      </c>
      <c r="D385">
        <v>66760.25</v>
      </c>
    </row>
    <row r="386" spans="1:4" x14ac:dyDescent="0.25">
      <c r="A386" t="s">
        <v>270</v>
      </c>
      <c r="B386" t="s">
        <v>120</v>
      </c>
      <c r="C386" s="2">
        <f>HYPERLINK("https://sao.dolgi.msk.ru/account/1404260356/", 1404260356)</f>
        <v>1404260356</v>
      </c>
      <c r="D386">
        <v>36018.36</v>
      </c>
    </row>
    <row r="387" spans="1:4" x14ac:dyDescent="0.25">
      <c r="A387" t="s">
        <v>270</v>
      </c>
      <c r="B387" t="s">
        <v>271</v>
      </c>
      <c r="C387" s="2">
        <f>HYPERLINK("https://sao.dolgi.msk.ru/account/1404259144/", 1404259144)</f>
        <v>1404259144</v>
      </c>
      <c r="D387">
        <v>38345.43</v>
      </c>
    </row>
    <row r="388" spans="1:4" x14ac:dyDescent="0.25">
      <c r="A388" t="s">
        <v>270</v>
      </c>
      <c r="B388" t="s">
        <v>41</v>
      </c>
      <c r="C388" s="2">
        <f>HYPERLINK("https://sao.dolgi.msk.ru/account/1404260305/", 1404260305)</f>
        <v>1404260305</v>
      </c>
      <c r="D388">
        <v>24735.25</v>
      </c>
    </row>
    <row r="389" spans="1:4" x14ac:dyDescent="0.25">
      <c r="A389" t="s">
        <v>270</v>
      </c>
      <c r="B389" t="s">
        <v>272</v>
      </c>
      <c r="C389" s="2">
        <f>HYPERLINK("https://sao.dolgi.msk.ru/account/1404258686/", 1404258686)</f>
        <v>1404258686</v>
      </c>
      <c r="D389">
        <v>32786.49</v>
      </c>
    </row>
    <row r="390" spans="1:4" x14ac:dyDescent="0.25">
      <c r="A390" t="s">
        <v>270</v>
      </c>
      <c r="B390" t="s">
        <v>141</v>
      </c>
      <c r="C390" s="2">
        <f>HYPERLINK("https://sao.dolgi.msk.ru/account/1404259478/", 1404259478)</f>
        <v>1404259478</v>
      </c>
      <c r="D390">
        <v>31952.9</v>
      </c>
    </row>
    <row r="391" spans="1:4" x14ac:dyDescent="0.25">
      <c r="A391" t="s">
        <v>270</v>
      </c>
      <c r="B391" t="s">
        <v>169</v>
      </c>
      <c r="C391" s="2">
        <f>HYPERLINK("https://sao.dolgi.msk.ru/account/1404258563/", 1404258563)</f>
        <v>1404258563</v>
      </c>
      <c r="D391">
        <v>9087.34</v>
      </c>
    </row>
    <row r="392" spans="1:4" x14ac:dyDescent="0.25">
      <c r="A392" t="s">
        <v>270</v>
      </c>
      <c r="B392" t="s">
        <v>273</v>
      </c>
      <c r="C392" s="2">
        <f>HYPERLINK("https://sao.dolgi.msk.ru/account/1404260321/", 1404260321)</f>
        <v>1404260321</v>
      </c>
      <c r="D392">
        <v>16626.04</v>
      </c>
    </row>
    <row r="393" spans="1:4" x14ac:dyDescent="0.25">
      <c r="A393" t="s">
        <v>270</v>
      </c>
      <c r="B393" t="s">
        <v>274</v>
      </c>
      <c r="C393" s="2">
        <f>HYPERLINK("https://sao.dolgi.msk.ru/account/1404258416/", 1404258416)</f>
        <v>1404258416</v>
      </c>
      <c r="D393">
        <v>49595.32</v>
      </c>
    </row>
    <row r="394" spans="1:4" x14ac:dyDescent="0.25">
      <c r="A394" t="s">
        <v>270</v>
      </c>
      <c r="B394" t="s">
        <v>53</v>
      </c>
      <c r="C394" s="2">
        <f>HYPERLINK("https://sao.dolgi.msk.ru/account/1404260348/", 1404260348)</f>
        <v>1404260348</v>
      </c>
      <c r="D394">
        <v>13538.79</v>
      </c>
    </row>
    <row r="395" spans="1:4" x14ac:dyDescent="0.25">
      <c r="A395" t="s">
        <v>270</v>
      </c>
      <c r="B395" t="s">
        <v>275</v>
      </c>
      <c r="C395" s="2">
        <f>HYPERLINK("https://sao.dolgi.msk.ru/account/1404259507/", 1404259507)</f>
        <v>1404259507</v>
      </c>
      <c r="D395">
        <v>108524.45</v>
      </c>
    </row>
    <row r="396" spans="1:4" x14ac:dyDescent="0.25">
      <c r="A396" t="s">
        <v>276</v>
      </c>
      <c r="B396" t="s">
        <v>27</v>
      </c>
      <c r="C396" s="2">
        <f>HYPERLINK("https://sao.dolgi.msk.ru/account/1404262482/", 1404262482)</f>
        <v>1404262482</v>
      </c>
      <c r="D396">
        <v>1302.2</v>
      </c>
    </row>
    <row r="397" spans="1:4" x14ac:dyDescent="0.25">
      <c r="A397" t="s">
        <v>276</v>
      </c>
      <c r="B397" t="s">
        <v>225</v>
      </c>
      <c r="C397" s="2">
        <f>HYPERLINK("https://sao.dolgi.msk.ru/account/1404262183/", 1404262183)</f>
        <v>1404262183</v>
      </c>
      <c r="D397">
        <v>71792.639999999999</v>
      </c>
    </row>
    <row r="398" spans="1:4" x14ac:dyDescent="0.25">
      <c r="A398" t="s">
        <v>276</v>
      </c>
      <c r="B398" t="s">
        <v>64</v>
      </c>
      <c r="C398" s="2">
        <f>HYPERLINK("https://sao.dolgi.msk.ru/account/1404260831/", 1404260831)</f>
        <v>1404260831</v>
      </c>
      <c r="D398">
        <v>31317.38</v>
      </c>
    </row>
    <row r="399" spans="1:4" x14ac:dyDescent="0.25">
      <c r="A399" t="s">
        <v>276</v>
      </c>
      <c r="B399" t="s">
        <v>36</v>
      </c>
      <c r="C399" s="2">
        <f>HYPERLINK("https://sao.dolgi.msk.ru/account/1404260735/", 1404260735)</f>
        <v>1404260735</v>
      </c>
      <c r="D399">
        <v>38254.86</v>
      </c>
    </row>
    <row r="400" spans="1:4" x14ac:dyDescent="0.25">
      <c r="A400" t="s">
        <v>276</v>
      </c>
      <c r="B400" t="s">
        <v>242</v>
      </c>
      <c r="C400" s="2">
        <f>HYPERLINK("https://sao.dolgi.msk.ru/account/1404261404/", 1404261404)</f>
        <v>1404261404</v>
      </c>
      <c r="D400">
        <v>13971.2</v>
      </c>
    </row>
    <row r="401" spans="1:4" x14ac:dyDescent="0.25">
      <c r="A401" t="s">
        <v>276</v>
      </c>
      <c r="B401" t="s">
        <v>39</v>
      </c>
      <c r="C401" s="2">
        <f>HYPERLINK("https://sao.dolgi.msk.ru/account/1404261906/", 1404261906)</f>
        <v>1404261906</v>
      </c>
      <c r="D401">
        <v>69801.539999999994</v>
      </c>
    </row>
    <row r="402" spans="1:4" x14ac:dyDescent="0.25">
      <c r="A402" t="s">
        <v>276</v>
      </c>
      <c r="B402" t="s">
        <v>277</v>
      </c>
      <c r="C402" s="2">
        <f>HYPERLINK("https://sao.dolgi.msk.ru/account/1404260663/", 1404260663)</f>
        <v>1404260663</v>
      </c>
      <c r="D402">
        <v>25658.06</v>
      </c>
    </row>
    <row r="403" spans="1:4" x14ac:dyDescent="0.25">
      <c r="A403" t="s">
        <v>276</v>
      </c>
      <c r="B403" t="s">
        <v>202</v>
      </c>
      <c r="C403" s="2">
        <f>HYPERLINK("https://sao.dolgi.msk.ru/account/1404261025/", 1404261025)</f>
        <v>1404261025</v>
      </c>
      <c r="D403">
        <v>18004.990000000002</v>
      </c>
    </row>
    <row r="404" spans="1:4" x14ac:dyDescent="0.25">
      <c r="A404" t="s">
        <v>276</v>
      </c>
      <c r="B404" t="s">
        <v>217</v>
      </c>
      <c r="C404" s="2">
        <f>HYPERLINK("https://sao.dolgi.msk.ru/account/1404261471/", 1404261471)</f>
        <v>1404261471</v>
      </c>
      <c r="D404">
        <v>49256.51</v>
      </c>
    </row>
    <row r="405" spans="1:4" x14ac:dyDescent="0.25">
      <c r="A405" t="s">
        <v>276</v>
      </c>
      <c r="B405" t="s">
        <v>50</v>
      </c>
      <c r="C405" s="2">
        <f>HYPERLINK("https://sao.dolgi.msk.ru/account/1404261711/", 1404261711)</f>
        <v>1404261711</v>
      </c>
      <c r="D405">
        <v>27188.44</v>
      </c>
    </row>
    <row r="406" spans="1:4" x14ac:dyDescent="0.25">
      <c r="A406" t="s">
        <v>276</v>
      </c>
      <c r="B406" t="s">
        <v>167</v>
      </c>
      <c r="C406" s="2">
        <f>HYPERLINK("https://sao.dolgi.msk.ru/account/1404262597/", 1404262597)</f>
        <v>1404262597</v>
      </c>
      <c r="D406">
        <v>15062.3</v>
      </c>
    </row>
    <row r="407" spans="1:4" x14ac:dyDescent="0.25">
      <c r="A407" t="s">
        <v>278</v>
      </c>
      <c r="B407" t="s">
        <v>158</v>
      </c>
      <c r="C407" s="2">
        <f>HYPERLINK("https://sao.dolgi.msk.ru/account/1404264314/", 1404264314)</f>
        <v>1404264314</v>
      </c>
      <c r="D407">
        <v>16754.240000000002</v>
      </c>
    </row>
    <row r="408" spans="1:4" x14ac:dyDescent="0.25">
      <c r="A408" t="s">
        <v>278</v>
      </c>
      <c r="B408" t="s">
        <v>23</v>
      </c>
      <c r="C408" s="2">
        <f>HYPERLINK("https://sao.dolgi.msk.ru/account/1404263856/", 1404263856)</f>
        <v>1404263856</v>
      </c>
      <c r="D408">
        <v>44538.080000000002</v>
      </c>
    </row>
    <row r="409" spans="1:4" x14ac:dyDescent="0.25">
      <c r="A409" t="s">
        <v>278</v>
      </c>
      <c r="B409" t="s">
        <v>40</v>
      </c>
      <c r="C409" s="2">
        <f>HYPERLINK("https://sao.dolgi.msk.ru/account/1404262773/", 1404262773)</f>
        <v>1404262773</v>
      </c>
      <c r="D409">
        <v>14956.94</v>
      </c>
    </row>
    <row r="410" spans="1:4" x14ac:dyDescent="0.25">
      <c r="A410" t="s">
        <v>278</v>
      </c>
      <c r="B410" t="s">
        <v>66</v>
      </c>
      <c r="C410" s="2">
        <f>HYPERLINK("https://sao.dolgi.msk.ru/account/1404264277/", 1404264277)</f>
        <v>1404264277</v>
      </c>
      <c r="D410">
        <v>50727.28</v>
      </c>
    </row>
    <row r="411" spans="1:4" x14ac:dyDescent="0.25">
      <c r="A411" t="s">
        <v>279</v>
      </c>
      <c r="B411" t="s">
        <v>280</v>
      </c>
      <c r="C411" s="2">
        <f>HYPERLINK("https://sao.dolgi.msk.ru/account/1404266088/", 1404266088)</f>
        <v>1404266088</v>
      </c>
      <c r="D411">
        <v>20042.12</v>
      </c>
    </row>
    <row r="412" spans="1:4" x14ac:dyDescent="0.25">
      <c r="A412" t="s">
        <v>279</v>
      </c>
      <c r="B412" t="s">
        <v>281</v>
      </c>
      <c r="C412" s="2">
        <f>HYPERLINK("https://sao.dolgi.msk.ru/account/1404265325/", 1404265325)</f>
        <v>1404265325</v>
      </c>
      <c r="D412">
        <v>7614.05</v>
      </c>
    </row>
    <row r="413" spans="1:4" x14ac:dyDescent="0.25">
      <c r="A413" t="s">
        <v>279</v>
      </c>
      <c r="B413" t="s">
        <v>232</v>
      </c>
      <c r="C413" s="2">
        <f>HYPERLINK("https://sao.dolgi.msk.ru/account/1404267531/", 1404267531)</f>
        <v>1404267531</v>
      </c>
      <c r="D413">
        <v>44258.080000000002</v>
      </c>
    </row>
    <row r="414" spans="1:4" x14ac:dyDescent="0.25">
      <c r="A414" t="s">
        <v>279</v>
      </c>
      <c r="B414" t="s">
        <v>282</v>
      </c>
      <c r="C414" s="2">
        <f>HYPERLINK("https://sao.dolgi.msk.ru/account/1404264402/", 1404264402)</f>
        <v>1404264402</v>
      </c>
      <c r="D414">
        <v>20447.82</v>
      </c>
    </row>
    <row r="415" spans="1:4" x14ac:dyDescent="0.25">
      <c r="A415" t="s">
        <v>279</v>
      </c>
      <c r="B415" t="s">
        <v>246</v>
      </c>
      <c r="C415" s="2">
        <f>HYPERLINK("https://sao.dolgi.msk.ru/account/1404264429/", 1404264429)</f>
        <v>1404264429</v>
      </c>
      <c r="D415">
        <v>57569.66</v>
      </c>
    </row>
    <row r="416" spans="1:4" x14ac:dyDescent="0.25">
      <c r="A416" t="s">
        <v>279</v>
      </c>
      <c r="B416" t="s">
        <v>283</v>
      </c>
      <c r="C416" s="2">
        <f>HYPERLINK("https://sao.dolgi.msk.ru/account/1404266854/", 1404266854)</f>
        <v>1404266854</v>
      </c>
      <c r="D416">
        <v>15977.33</v>
      </c>
    </row>
    <row r="417" spans="1:4" x14ac:dyDescent="0.25">
      <c r="A417" t="s">
        <v>279</v>
      </c>
      <c r="B417" t="s">
        <v>284</v>
      </c>
      <c r="C417" s="2">
        <f>HYPERLINK("https://sao.dolgi.msk.ru/account/1404266045/", 1404266045)</f>
        <v>1404266045</v>
      </c>
      <c r="D417">
        <v>44538.400000000001</v>
      </c>
    </row>
    <row r="418" spans="1:4" x14ac:dyDescent="0.25">
      <c r="A418" t="s">
        <v>279</v>
      </c>
      <c r="B418" t="s">
        <v>285</v>
      </c>
      <c r="C418" s="2">
        <f>HYPERLINK("https://sao.dolgi.msk.ru/account/1404267355/", 1404267355)</f>
        <v>1404267355</v>
      </c>
      <c r="D418">
        <v>21276.1</v>
      </c>
    </row>
    <row r="419" spans="1:4" x14ac:dyDescent="0.25">
      <c r="A419" t="s">
        <v>279</v>
      </c>
      <c r="B419" t="s">
        <v>286</v>
      </c>
      <c r="C419" s="2">
        <f>HYPERLINK("https://sao.dolgi.msk.ru/account/1404267363/", 1404267363)</f>
        <v>1404267363</v>
      </c>
      <c r="D419">
        <v>16341.12</v>
      </c>
    </row>
    <row r="420" spans="1:4" x14ac:dyDescent="0.25">
      <c r="A420" t="s">
        <v>279</v>
      </c>
      <c r="B420" t="s">
        <v>287</v>
      </c>
      <c r="C420" s="2">
        <f>HYPERLINK("https://sao.dolgi.msk.ru/account/1404266774/", 1404266774)</f>
        <v>1404266774</v>
      </c>
      <c r="D420">
        <v>14982.96</v>
      </c>
    </row>
    <row r="421" spans="1:4" x14ac:dyDescent="0.25">
      <c r="A421" t="s">
        <v>279</v>
      </c>
      <c r="B421" t="s">
        <v>288</v>
      </c>
      <c r="C421" s="2">
        <f>HYPERLINK("https://sao.dolgi.msk.ru/account/1404267929/", 1404267929)</f>
        <v>1404267929</v>
      </c>
      <c r="D421">
        <v>7106.45</v>
      </c>
    </row>
    <row r="422" spans="1:4" x14ac:dyDescent="0.25">
      <c r="A422" t="s">
        <v>279</v>
      </c>
      <c r="B422" t="s">
        <v>289</v>
      </c>
      <c r="C422" s="2">
        <f>HYPERLINK("https://sao.dolgi.msk.ru/account/1404264971/", 1404264971)</f>
        <v>1404264971</v>
      </c>
      <c r="D422">
        <v>49543.26</v>
      </c>
    </row>
    <row r="423" spans="1:4" x14ac:dyDescent="0.25">
      <c r="A423" t="s">
        <v>279</v>
      </c>
      <c r="B423" t="s">
        <v>290</v>
      </c>
      <c r="C423" s="2">
        <f>HYPERLINK("https://sao.dolgi.msk.ru/account/1404264728/", 1404264728)</f>
        <v>1404264728</v>
      </c>
      <c r="D423">
        <v>20644.84</v>
      </c>
    </row>
    <row r="424" spans="1:4" x14ac:dyDescent="0.25">
      <c r="A424" t="s">
        <v>279</v>
      </c>
      <c r="B424" t="s">
        <v>291</v>
      </c>
      <c r="C424" s="2">
        <f>HYPERLINK("https://sao.dolgi.msk.ru/account/1404266192/", 1404266192)</f>
        <v>1404266192</v>
      </c>
      <c r="D424">
        <v>81718.649999999994</v>
      </c>
    </row>
    <row r="425" spans="1:4" x14ac:dyDescent="0.25">
      <c r="A425" t="s">
        <v>279</v>
      </c>
      <c r="B425" t="s">
        <v>292</v>
      </c>
      <c r="C425" s="2">
        <f>HYPERLINK("https://sao.dolgi.msk.ru/account/1404266213/", 1404266213)</f>
        <v>1404266213</v>
      </c>
      <c r="D425">
        <v>102620.4</v>
      </c>
    </row>
    <row r="426" spans="1:4" x14ac:dyDescent="0.25">
      <c r="A426" t="s">
        <v>279</v>
      </c>
      <c r="B426" t="s">
        <v>293</v>
      </c>
      <c r="C426" s="2">
        <f>HYPERLINK("https://sao.dolgi.msk.ru/account/1404267224/", 1404267224)</f>
        <v>1404267224</v>
      </c>
      <c r="D426">
        <v>108884.93</v>
      </c>
    </row>
    <row r="427" spans="1:4" x14ac:dyDescent="0.25">
      <c r="A427" t="s">
        <v>279</v>
      </c>
      <c r="B427" t="s">
        <v>294</v>
      </c>
      <c r="C427" s="2">
        <f>HYPERLINK("https://sao.dolgi.msk.ru/account/1404266491/", 1404266491)</f>
        <v>1404266491</v>
      </c>
      <c r="D427">
        <v>14157.68</v>
      </c>
    </row>
    <row r="428" spans="1:4" x14ac:dyDescent="0.25">
      <c r="A428" t="s">
        <v>279</v>
      </c>
      <c r="B428" t="s">
        <v>295</v>
      </c>
      <c r="C428" s="2">
        <f>HYPERLINK("https://sao.dolgi.msk.ru/account/1404265341/", 1404265341)</f>
        <v>1404265341</v>
      </c>
      <c r="D428">
        <v>12716.32</v>
      </c>
    </row>
    <row r="429" spans="1:4" x14ac:dyDescent="0.25">
      <c r="A429" t="s">
        <v>279</v>
      </c>
      <c r="B429" t="s">
        <v>296</v>
      </c>
      <c r="C429" s="2">
        <f>HYPERLINK("https://sao.dolgi.msk.ru/account/1404264832/", 1404264832)</f>
        <v>1404264832</v>
      </c>
      <c r="D429">
        <v>6692.91</v>
      </c>
    </row>
    <row r="430" spans="1:4" x14ac:dyDescent="0.25">
      <c r="A430" t="s">
        <v>279</v>
      </c>
      <c r="B430" t="s">
        <v>297</v>
      </c>
      <c r="C430" s="2">
        <f>HYPERLINK("https://sao.dolgi.msk.ru/account/1404266707/", 1404266707)</f>
        <v>1404266707</v>
      </c>
      <c r="D430">
        <v>106871.93</v>
      </c>
    </row>
    <row r="431" spans="1:4" x14ac:dyDescent="0.25">
      <c r="A431" t="s">
        <v>279</v>
      </c>
      <c r="B431" t="s">
        <v>298</v>
      </c>
      <c r="C431" s="2">
        <f>HYPERLINK("https://sao.dolgi.msk.ru/account/1404265384/", 1404265384)</f>
        <v>1404265384</v>
      </c>
      <c r="D431">
        <v>39105.46</v>
      </c>
    </row>
    <row r="432" spans="1:4" x14ac:dyDescent="0.25">
      <c r="A432" t="s">
        <v>279</v>
      </c>
      <c r="B432" t="s">
        <v>299</v>
      </c>
      <c r="C432" s="2">
        <f>HYPERLINK("https://sao.dolgi.msk.ru/account/1404266942/", 1404266942)</f>
        <v>1404266942</v>
      </c>
      <c r="D432">
        <v>23496.21</v>
      </c>
    </row>
    <row r="433" spans="1:4" x14ac:dyDescent="0.25">
      <c r="A433" t="s">
        <v>300</v>
      </c>
      <c r="B433" t="s">
        <v>27</v>
      </c>
      <c r="C433" s="2">
        <f>HYPERLINK("https://sao.dolgi.msk.ru/account/1404267988/", 1404267988)</f>
        <v>1404267988</v>
      </c>
      <c r="D433">
        <v>5597.75</v>
      </c>
    </row>
    <row r="434" spans="1:4" x14ac:dyDescent="0.25">
      <c r="A434" t="s">
        <v>300</v>
      </c>
      <c r="B434" t="s">
        <v>10</v>
      </c>
      <c r="C434" s="2">
        <f>HYPERLINK("https://sao.dolgi.msk.ru/account/1404270677/", 1404270677)</f>
        <v>1404270677</v>
      </c>
      <c r="D434">
        <v>20295.099999999999</v>
      </c>
    </row>
    <row r="435" spans="1:4" x14ac:dyDescent="0.25">
      <c r="A435" t="s">
        <v>300</v>
      </c>
      <c r="B435" t="s">
        <v>176</v>
      </c>
      <c r="C435" s="2">
        <f>HYPERLINK("https://sao.dolgi.msk.ru/account/1404268497/", 1404268497)</f>
        <v>1404268497</v>
      </c>
      <c r="D435">
        <v>20073.7</v>
      </c>
    </row>
    <row r="436" spans="1:4" x14ac:dyDescent="0.25">
      <c r="A436" t="s">
        <v>300</v>
      </c>
      <c r="B436" t="s">
        <v>69</v>
      </c>
      <c r="C436" s="2">
        <f>HYPERLINK("https://sao.dolgi.msk.ru/account/1404271178/", 1404271178)</f>
        <v>1404271178</v>
      </c>
      <c r="D436">
        <v>17875.62</v>
      </c>
    </row>
    <row r="437" spans="1:4" x14ac:dyDescent="0.25">
      <c r="A437" t="s">
        <v>300</v>
      </c>
      <c r="B437" t="s">
        <v>113</v>
      </c>
      <c r="C437" s="2">
        <f>HYPERLINK("https://sao.dolgi.msk.ru/account/1404270642/", 1404270642)</f>
        <v>1404270642</v>
      </c>
      <c r="D437">
        <v>24793.19</v>
      </c>
    </row>
    <row r="438" spans="1:4" x14ac:dyDescent="0.25">
      <c r="A438" t="s">
        <v>300</v>
      </c>
      <c r="B438" t="s">
        <v>201</v>
      </c>
      <c r="C438" s="2">
        <f>HYPERLINK("https://sao.dolgi.msk.ru/account/1404268243/", 1404268243)</f>
        <v>1404268243</v>
      </c>
      <c r="D438">
        <v>45939.49</v>
      </c>
    </row>
    <row r="439" spans="1:4" x14ac:dyDescent="0.25">
      <c r="A439" t="s">
        <v>300</v>
      </c>
      <c r="B439" t="s">
        <v>301</v>
      </c>
      <c r="C439" s="2">
        <f>HYPERLINK("https://sao.dolgi.msk.ru/account/1404268235/", 1404268235)</f>
        <v>1404268235</v>
      </c>
      <c r="D439">
        <v>41336.54</v>
      </c>
    </row>
    <row r="440" spans="1:4" x14ac:dyDescent="0.25">
      <c r="A440" t="s">
        <v>300</v>
      </c>
      <c r="B440" t="s">
        <v>273</v>
      </c>
      <c r="C440" s="2">
        <f>HYPERLINK("https://sao.dolgi.msk.ru/account/1404268454/", 1404268454)</f>
        <v>1404268454</v>
      </c>
      <c r="D440">
        <v>28415.8</v>
      </c>
    </row>
    <row r="441" spans="1:4" x14ac:dyDescent="0.25">
      <c r="A441" t="s">
        <v>300</v>
      </c>
      <c r="B441" t="s">
        <v>275</v>
      </c>
      <c r="C441" s="2">
        <f>HYPERLINK("https://sao.dolgi.msk.ru/account/1404271119/", 1404271119)</f>
        <v>1404271119</v>
      </c>
      <c r="D441">
        <v>32362.26</v>
      </c>
    </row>
    <row r="442" spans="1:4" x14ac:dyDescent="0.25">
      <c r="A442" t="s">
        <v>300</v>
      </c>
      <c r="B442" t="s">
        <v>213</v>
      </c>
      <c r="C442" s="2">
        <f>HYPERLINK("https://sao.dolgi.msk.ru/account/1404270132/", 1404270132)</f>
        <v>1404270132</v>
      </c>
      <c r="D442">
        <v>11043.4</v>
      </c>
    </row>
    <row r="443" spans="1:4" x14ac:dyDescent="0.25">
      <c r="A443" t="s">
        <v>300</v>
      </c>
      <c r="B443" t="s">
        <v>302</v>
      </c>
      <c r="C443" s="2">
        <f>HYPERLINK("https://sao.dolgi.msk.ru/account/1404271055/", 1404271055)</f>
        <v>1404271055</v>
      </c>
      <c r="D443">
        <v>27940.78</v>
      </c>
    </row>
    <row r="444" spans="1:4" x14ac:dyDescent="0.25">
      <c r="A444" t="s">
        <v>300</v>
      </c>
      <c r="B444" t="s">
        <v>149</v>
      </c>
      <c r="C444" s="2">
        <f>HYPERLINK("https://sao.dolgi.msk.ru/account/1404268286/", 1404268286)</f>
        <v>1404268286</v>
      </c>
      <c r="D444">
        <v>8498.34</v>
      </c>
    </row>
    <row r="445" spans="1:4" x14ac:dyDescent="0.25">
      <c r="A445" t="s">
        <v>300</v>
      </c>
      <c r="B445" t="s">
        <v>258</v>
      </c>
      <c r="C445" s="2">
        <f>HYPERLINK("https://sao.dolgi.msk.ru/account/1404268526/", 1404268526)</f>
        <v>1404268526</v>
      </c>
      <c r="D445">
        <v>35430.43</v>
      </c>
    </row>
    <row r="446" spans="1:4" x14ac:dyDescent="0.25">
      <c r="A446" t="s">
        <v>300</v>
      </c>
      <c r="B446" t="s">
        <v>303</v>
      </c>
      <c r="C446" s="2">
        <f>HYPERLINK("https://sao.dolgi.msk.ru/account/1404268972/", 1404268972)</f>
        <v>1404268972</v>
      </c>
      <c r="D446">
        <v>13141.74</v>
      </c>
    </row>
    <row r="447" spans="1:4" x14ac:dyDescent="0.25">
      <c r="A447" t="s">
        <v>300</v>
      </c>
      <c r="B447" t="s">
        <v>304</v>
      </c>
      <c r="C447" s="2">
        <f>HYPERLINK("https://sao.dolgi.msk.ru/account/1404268841/", 1404268841)</f>
        <v>1404268841</v>
      </c>
      <c r="D447">
        <v>36760.379999999997</v>
      </c>
    </row>
    <row r="448" spans="1:4" x14ac:dyDescent="0.25">
      <c r="A448" t="s">
        <v>305</v>
      </c>
      <c r="B448" t="s">
        <v>39</v>
      </c>
      <c r="C448" s="2">
        <f>HYPERLINK("https://sao.dolgi.msk.ru/account/1404271493/", 1404271493)</f>
        <v>1404271493</v>
      </c>
      <c r="D448">
        <v>54347.8</v>
      </c>
    </row>
    <row r="449" spans="1:4" x14ac:dyDescent="0.25">
      <c r="A449" t="s">
        <v>305</v>
      </c>
      <c r="B449" t="s">
        <v>117</v>
      </c>
      <c r="C449" s="2">
        <f>HYPERLINK("https://sao.dolgi.msk.ru/account/1404272015/", 1404272015)</f>
        <v>1404272015</v>
      </c>
      <c r="D449">
        <v>31926.880000000001</v>
      </c>
    </row>
    <row r="450" spans="1:4" x14ac:dyDescent="0.25">
      <c r="A450" t="s">
        <v>305</v>
      </c>
      <c r="B450" t="s">
        <v>179</v>
      </c>
      <c r="C450" s="2">
        <f>HYPERLINK("https://sao.dolgi.msk.ru/account/1404272357/", 1404272357)</f>
        <v>1404272357</v>
      </c>
      <c r="D450">
        <v>35963.25</v>
      </c>
    </row>
    <row r="451" spans="1:4" x14ac:dyDescent="0.25">
      <c r="A451" t="s">
        <v>305</v>
      </c>
      <c r="B451" t="s">
        <v>169</v>
      </c>
      <c r="C451" s="2">
        <f>HYPERLINK("https://sao.dolgi.msk.ru/account/1404271434/", 1404271434)</f>
        <v>1404271434</v>
      </c>
      <c r="D451">
        <v>19886.28</v>
      </c>
    </row>
    <row r="452" spans="1:4" x14ac:dyDescent="0.25">
      <c r="A452" t="s">
        <v>306</v>
      </c>
      <c r="B452" t="s">
        <v>7</v>
      </c>
      <c r="C452" s="2">
        <f>HYPERLINK("https://sao.dolgi.msk.ru/account/1404174124/", 1404174124)</f>
        <v>1404174124</v>
      </c>
      <c r="D452">
        <v>18073.72</v>
      </c>
    </row>
    <row r="453" spans="1:4" x14ac:dyDescent="0.25">
      <c r="A453" t="s">
        <v>306</v>
      </c>
      <c r="B453" t="s">
        <v>98</v>
      </c>
      <c r="C453" s="2">
        <f>HYPERLINK("https://sao.dolgi.msk.ru/account/1404174087/", 1404174087)</f>
        <v>1404174087</v>
      </c>
      <c r="D453">
        <v>31679.75</v>
      </c>
    </row>
    <row r="454" spans="1:4" x14ac:dyDescent="0.25">
      <c r="A454" t="s">
        <v>306</v>
      </c>
      <c r="B454" t="s">
        <v>112</v>
      </c>
      <c r="C454" s="2">
        <f>HYPERLINK("https://sao.dolgi.msk.ru/account/1404174095/", 1404174095)</f>
        <v>1404174095</v>
      </c>
      <c r="D454">
        <v>19116.04</v>
      </c>
    </row>
    <row r="455" spans="1:4" x14ac:dyDescent="0.25">
      <c r="A455" t="s">
        <v>306</v>
      </c>
      <c r="B455" t="s">
        <v>198</v>
      </c>
      <c r="C455" s="2">
        <f>HYPERLINK("https://sao.dolgi.msk.ru/account/1404293844/", 1404293844)</f>
        <v>1404293844</v>
      </c>
      <c r="D455">
        <v>3809.62</v>
      </c>
    </row>
    <row r="456" spans="1:4" x14ac:dyDescent="0.25">
      <c r="A456" t="s">
        <v>306</v>
      </c>
      <c r="B456" t="s">
        <v>71</v>
      </c>
      <c r="C456" s="2">
        <f>HYPERLINK("https://sao.dolgi.msk.ru/account/1404173826/", 1404173826)</f>
        <v>1404173826</v>
      </c>
      <c r="D456">
        <v>16118.48</v>
      </c>
    </row>
    <row r="457" spans="1:4" x14ac:dyDescent="0.25">
      <c r="A457" t="s">
        <v>306</v>
      </c>
      <c r="B457" t="s">
        <v>307</v>
      </c>
      <c r="C457" s="2">
        <f>HYPERLINK("https://sao.dolgi.msk.ru/account/1404173535/", 1404173535)</f>
        <v>1404173535</v>
      </c>
      <c r="D457">
        <v>30834.86</v>
      </c>
    </row>
    <row r="458" spans="1:4" x14ac:dyDescent="0.25">
      <c r="A458" t="s">
        <v>306</v>
      </c>
      <c r="B458" t="s">
        <v>139</v>
      </c>
      <c r="C458" s="2">
        <f>HYPERLINK("https://sao.dolgi.msk.ru/account/1404173498/", 1404173498)</f>
        <v>1404173498</v>
      </c>
      <c r="D458">
        <v>101941.72</v>
      </c>
    </row>
    <row r="459" spans="1:4" x14ac:dyDescent="0.25">
      <c r="A459" t="s">
        <v>306</v>
      </c>
      <c r="B459" t="s">
        <v>18</v>
      </c>
      <c r="C459" s="2">
        <f>HYPERLINK("https://sao.dolgi.msk.ru/account/1404173447/", 1404173447)</f>
        <v>1404173447</v>
      </c>
      <c r="D459">
        <v>-15479.1</v>
      </c>
    </row>
    <row r="460" spans="1:4" x14ac:dyDescent="0.25">
      <c r="A460" t="s">
        <v>306</v>
      </c>
      <c r="B460" t="s">
        <v>59</v>
      </c>
      <c r="C460" s="2">
        <f>HYPERLINK("https://sao.dolgi.msk.ru/account/1404174247/", 1404174247)</f>
        <v>1404174247</v>
      </c>
      <c r="D460">
        <v>19263.16</v>
      </c>
    </row>
    <row r="461" spans="1:4" x14ac:dyDescent="0.25">
      <c r="A461" t="s">
        <v>308</v>
      </c>
      <c r="B461" t="s">
        <v>98</v>
      </c>
      <c r="C461" s="2">
        <f>HYPERLINK("https://sao.dolgi.msk.ru/account/1404136689/", 1404136689)</f>
        <v>1404136689</v>
      </c>
      <c r="D461">
        <v>28635.9</v>
      </c>
    </row>
    <row r="462" spans="1:4" x14ac:dyDescent="0.25">
      <c r="A462" t="s">
        <v>308</v>
      </c>
      <c r="B462" t="s">
        <v>309</v>
      </c>
      <c r="C462" s="2">
        <f>HYPERLINK("https://sao.dolgi.msk.ru/account/1404136099/", 1404136099)</f>
        <v>1404136099</v>
      </c>
      <c r="D462">
        <v>32912.160000000003</v>
      </c>
    </row>
    <row r="463" spans="1:4" x14ac:dyDescent="0.25">
      <c r="A463" t="s">
        <v>308</v>
      </c>
      <c r="B463" t="s">
        <v>123</v>
      </c>
      <c r="C463" s="2">
        <f>HYPERLINK("https://sao.dolgi.msk.ru/account/1404136769/", 1404136769)</f>
        <v>1404136769</v>
      </c>
      <c r="D463">
        <v>30190.45</v>
      </c>
    </row>
    <row r="464" spans="1:4" x14ac:dyDescent="0.25">
      <c r="A464" t="s">
        <v>308</v>
      </c>
      <c r="B464" t="s">
        <v>310</v>
      </c>
      <c r="C464" s="2">
        <f>HYPERLINK("https://sao.dolgi.msk.ru/account/1404136996/", 1404136996)</f>
        <v>1404136996</v>
      </c>
      <c r="D464">
        <v>9259.6200000000008</v>
      </c>
    </row>
    <row r="465" spans="1:4" x14ac:dyDescent="0.25">
      <c r="A465" t="s">
        <v>308</v>
      </c>
      <c r="B465" t="s">
        <v>311</v>
      </c>
      <c r="C465" s="2">
        <f>HYPERLINK("https://sao.dolgi.msk.ru/account/1404137251/", 1404137251)</f>
        <v>1404137251</v>
      </c>
      <c r="D465">
        <v>80623.45</v>
      </c>
    </row>
    <row r="466" spans="1:4" x14ac:dyDescent="0.25">
      <c r="A466" t="s">
        <v>312</v>
      </c>
      <c r="B466" t="s">
        <v>27</v>
      </c>
      <c r="C466" s="2">
        <f>HYPERLINK("https://sao.dolgi.msk.ru/account/1404172241/", 1404172241)</f>
        <v>1404172241</v>
      </c>
      <c r="D466">
        <v>48480.38</v>
      </c>
    </row>
    <row r="467" spans="1:4" x14ac:dyDescent="0.25">
      <c r="A467" t="s">
        <v>312</v>
      </c>
      <c r="B467" t="s">
        <v>16</v>
      </c>
      <c r="C467" s="2">
        <f>HYPERLINK("https://sao.dolgi.msk.ru/account/1404172698/", 1404172698)</f>
        <v>1404172698</v>
      </c>
      <c r="D467">
        <v>65021.09</v>
      </c>
    </row>
    <row r="468" spans="1:4" x14ac:dyDescent="0.25">
      <c r="A468" t="s">
        <v>312</v>
      </c>
      <c r="B468" t="s">
        <v>215</v>
      </c>
      <c r="C468" s="2">
        <f>HYPERLINK("https://sao.dolgi.msk.ru/account/1404172452/", 1404172452)</f>
        <v>1404172452</v>
      </c>
      <c r="D468">
        <v>41968.7</v>
      </c>
    </row>
    <row r="469" spans="1:4" x14ac:dyDescent="0.25">
      <c r="A469" t="s">
        <v>312</v>
      </c>
      <c r="B469" t="s">
        <v>122</v>
      </c>
      <c r="C469" s="2">
        <f>HYPERLINK("https://sao.dolgi.msk.ru/account/1404172786/", 1404172786)</f>
        <v>1404172786</v>
      </c>
      <c r="D469">
        <v>46445.18</v>
      </c>
    </row>
    <row r="470" spans="1:4" x14ac:dyDescent="0.25">
      <c r="A470" t="s">
        <v>312</v>
      </c>
      <c r="B470" t="s">
        <v>313</v>
      </c>
      <c r="C470" s="2">
        <f>HYPERLINK("https://sao.dolgi.msk.ru/account/1404172575/", 1404172575)</f>
        <v>1404172575</v>
      </c>
      <c r="D470">
        <v>3345.41</v>
      </c>
    </row>
    <row r="471" spans="1:4" x14ac:dyDescent="0.25">
      <c r="A471" t="s">
        <v>312</v>
      </c>
      <c r="B471" t="s">
        <v>314</v>
      </c>
      <c r="C471" s="2">
        <f>HYPERLINK("https://sao.dolgi.msk.ru/account/1404173236/", 1404173236)</f>
        <v>1404173236</v>
      </c>
      <c r="D471">
        <v>65333.88</v>
      </c>
    </row>
    <row r="472" spans="1:4" x14ac:dyDescent="0.25">
      <c r="A472" t="s">
        <v>312</v>
      </c>
      <c r="B472" t="s">
        <v>69</v>
      </c>
      <c r="C472" s="2">
        <f>HYPERLINK("https://sao.dolgi.msk.ru/account/1404173156/", 1404173156)</f>
        <v>1404173156</v>
      </c>
      <c r="D472">
        <v>19436.150000000001</v>
      </c>
    </row>
    <row r="473" spans="1:4" x14ac:dyDescent="0.25">
      <c r="A473" t="s">
        <v>312</v>
      </c>
      <c r="B473" t="s">
        <v>136</v>
      </c>
      <c r="C473" s="2">
        <f>HYPERLINK("https://sao.dolgi.msk.ru/account/1404173025/", 1404173025)</f>
        <v>1404173025</v>
      </c>
      <c r="D473">
        <v>-15091.15</v>
      </c>
    </row>
    <row r="474" spans="1:4" x14ac:dyDescent="0.25">
      <c r="A474" t="s">
        <v>312</v>
      </c>
      <c r="B474" t="s">
        <v>79</v>
      </c>
      <c r="C474" s="2">
        <f>HYPERLINK("https://sao.dolgi.msk.ru/account/1404172962/", 1404172962)</f>
        <v>1404172962</v>
      </c>
      <c r="D474">
        <v>27492.09</v>
      </c>
    </row>
    <row r="475" spans="1:4" x14ac:dyDescent="0.25">
      <c r="A475" t="s">
        <v>312</v>
      </c>
      <c r="B475" t="s">
        <v>315</v>
      </c>
      <c r="C475" s="2">
        <f>HYPERLINK("https://sao.dolgi.msk.ru/account/1404173076/", 1404173076)</f>
        <v>1404173076</v>
      </c>
      <c r="D475">
        <v>56247.61</v>
      </c>
    </row>
    <row r="476" spans="1:4" x14ac:dyDescent="0.25">
      <c r="A476" t="s">
        <v>312</v>
      </c>
      <c r="B476" t="s">
        <v>133</v>
      </c>
      <c r="C476" s="2">
        <f>HYPERLINK("https://sao.dolgi.msk.ru/account/1404171943/", 1404171943)</f>
        <v>1404171943</v>
      </c>
      <c r="D476">
        <v>99459.42</v>
      </c>
    </row>
    <row r="477" spans="1:4" x14ac:dyDescent="0.25">
      <c r="A477" t="s">
        <v>312</v>
      </c>
      <c r="B477" t="s">
        <v>307</v>
      </c>
      <c r="C477" s="2">
        <f>HYPERLINK("https://sao.dolgi.msk.ru/account/1404171804/", 1404171804)</f>
        <v>1404171804</v>
      </c>
      <c r="D477">
        <v>48525.599999999999</v>
      </c>
    </row>
    <row r="478" spans="1:4" x14ac:dyDescent="0.25">
      <c r="A478" t="s">
        <v>312</v>
      </c>
      <c r="B478" t="s">
        <v>139</v>
      </c>
      <c r="C478" s="2">
        <f>HYPERLINK("https://sao.dolgi.msk.ru/account/1404171636/", 1404171636)</f>
        <v>1404171636</v>
      </c>
      <c r="D478">
        <v>103258.26</v>
      </c>
    </row>
    <row r="479" spans="1:4" x14ac:dyDescent="0.25">
      <c r="A479" t="s">
        <v>312</v>
      </c>
      <c r="B479" t="s">
        <v>73</v>
      </c>
      <c r="C479" s="2">
        <f>HYPERLINK("https://sao.dolgi.msk.ru/account/1404173279/", 1404173279)</f>
        <v>1404173279</v>
      </c>
      <c r="D479">
        <v>78647.42</v>
      </c>
    </row>
    <row r="480" spans="1:4" x14ac:dyDescent="0.25">
      <c r="A480" t="s">
        <v>316</v>
      </c>
      <c r="B480" t="s">
        <v>27</v>
      </c>
      <c r="C480" s="2">
        <f>HYPERLINK("https://sao.dolgi.msk.ru/account/1404185368/", 1404185368)</f>
        <v>1404185368</v>
      </c>
      <c r="D480">
        <v>19432.46</v>
      </c>
    </row>
    <row r="481" spans="1:4" x14ac:dyDescent="0.25">
      <c r="A481" t="s">
        <v>316</v>
      </c>
      <c r="B481" t="s">
        <v>10</v>
      </c>
      <c r="C481" s="2">
        <f>HYPERLINK("https://sao.dolgi.msk.ru/account/1404186934/", 1404186934)</f>
        <v>1404186934</v>
      </c>
      <c r="D481">
        <v>13993.65</v>
      </c>
    </row>
    <row r="482" spans="1:4" x14ac:dyDescent="0.25">
      <c r="A482" t="s">
        <v>316</v>
      </c>
      <c r="B482" t="s">
        <v>112</v>
      </c>
      <c r="C482" s="2">
        <f>HYPERLINK("https://sao.dolgi.msk.ru/account/1404185536/", 1404185536)</f>
        <v>1404185536</v>
      </c>
      <c r="D482">
        <v>80382.5</v>
      </c>
    </row>
    <row r="483" spans="1:4" x14ac:dyDescent="0.25">
      <c r="A483" t="s">
        <v>316</v>
      </c>
      <c r="B483" t="s">
        <v>37</v>
      </c>
      <c r="C483" s="2">
        <f>HYPERLINK("https://sao.dolgi.msk.ru/account/1404187152/", 1404187152)</f>
        <v>1404187152</v>
      </c>
      <c r="D483">
        <v>26539.1</v>
      </c>
    </row>
    <row r="484" spans="1:4" x14ac:dyDescent="0.25">
      <c r="A484" t="s">
        <v>316</v>
      </c>
      <c r="B484" t="s">
        <v>210</v>
      </c>
      <c r="C484" s="2">
        <f>HYPERLINK("https://sao.dolgi.msk.ru/account/1404186491/", 1404186491)</f>
        <v>1404186491</v>
      </c>
      <c r="D484">
        <v>69977.8</v>
      </c>
    </row>
    <row r="485" spans="1:4" x14ac:dyDescent="0.25">
      <c r="A485" t="s">
        <v>316</v>
      </c>
      <c r="B485" t="s">
        <v>65</v>
      </c>
      <c r="C485" s="2">
        <f>HYPERLINK("https://sao.dolgi.msk.ru/account/1404185915/", 1404185915)</f>
        <v>1404185915</v>
      </c>
      <c r="D485">
        <v>13028.08</v>
      </c>
    </row>
    <row r="486" spans="1:4" x14ac:dyDescent="0.25">
      <c r="A486" t="s">
        <v>316</v>
      </c>
      <c r="B486" t="s">
        <v>65</v>
      </c>
      <c r="C486" s="2">
        <f>HYPERLINK("https://sao.dolgi.msk.ru/account/1404186379/", 1404186379)</f>
        <v>1404186379</v>
      </c>
      <c r="D486">
        <v>11910.61</v>
      </c>
    </row>
    <row r="487" spans="1:4" x14ac:dyDescent="0.25">
      <c r="A487" t="s">
        <v>316</v>
      </c>
      <c r="B487" t="s">
        <v>50</v>
      </c>
      <c r="C487" s="2">
        <f>HYPERLINK("https://sao.dolgi.msk.ru/account/1404187128/", 1404187128)</f>
        <v>1404187128</v>
      </c>
      <c r="D487">
        <v>106313.51</v>
      </c>
    </row>
    <row r="488" spans="1:4" x14ac:dyDescent="0.25">
      <c r="A488" t="s">
        <v>316</v>
      </c>
      <c r="B488" t="s">
        <v>310</v>
      </c>
      <c r="C488" s="2">
        <f>HYPERLINK("https://sao.dolgi.msk.ru/account/1404185579/", 1404185579)</f>
        <v>1404185579</v>
      </c>
      <c r="D488">
        <v>25116.51</v>
      </c>
    </row>
    <row r="489" spans="1:4" x14ac:dyDescent="0.25">
      <c r="A489" t="s">
        <v>316</v>
      </c>
      <c r="B489" t="s">
        <v>44</v>
      </c>
      <c r="C489" s="2">
        <f>HYPERLINK("https://sao.dolgi.msk.ru/account/1404186117/", 1404186117)</f>
        <v>1404186117</v>
      </c>
      <c r="D489">
        <v>32084.02</v>
      </c>
    </row>
    <row r="490" spans="1:4" x14ac:dyDescent="0.25">
      <c r="A490" t="s">
        <v>316</v>
      </c>
      <c r="B490" t="s">
        <v>272</v>
      </c>
      <c r="C490" s="2">
        <f>HYPERLINK("https://sao.dolgi.msk.ru/account/1404185528/", 1404185528)</f>
        <v>1404185528</v>
      </c>
      <c r="D490">
        <v>27216.87</v>
      </c>
    </row>
    <row r="491" spans="1:4" x14ac:dyDescent="0.25">
      <c r="A491" t="s">
        <v>316</v>
      </c>
      <c r="B491" t="s">
        <v>168</v>
      </c>
      <c r="C491" s="2">
        <f>HYPERLINK("https://sao.dolgi.msk.ru/account/1404186715/", 1404186715)</f>
        <v>1404186715</v>
      </c>
      <c r="D491">
        <v>35893.800000000003</v>
      </c>
    </row>
    <row r="492" spans="1:4" x14ac:dyDescent="0.25">
      <c r="A492" t="s">
        <v>317</v>
      </c>
      <c r="B492" t="s">
        <v>27</v>
      </c>
      <c r="C492" s="2">
        <f>HYPERLINK("https://sao.dolgi.msk.ru/account/1404171759/", 1404171759)</f>
        <v>1404171759</v>
      </c>
      <c r="D492">
        <v>51964.4</v>
      </c>
    </row>
    <row r="493" spans="1:4" x14ac:dyDescent="0.25">
      <c r="A493" t="s">
        <v>317</v>
      </c>
      <c r="B493" t="s">
        <v>35</v>
      </c>
      <c r="C493" s="2">
        <f>HYPERLINK("https://sao.dolgi.msk.ru/account/1404172276/", 1404172276)</f>
        <v>1404172276</v>
      </c>
      <c r="D493">
        <v>24796.81</v>
      </c>
    </row>
    <row r="494" spans="1:4" x14ac:dyDescent="0.25">
      <c r="A494" t="s">
        <v>317</v>
      </c>
      <c r="B494" t="s">
        <v>46</v>
      </c>
      <c r="C494" s="2">
        <f>HYPERLINK("https://sao.dolgi.msk.ru/account/1404171572/", 1404171572)</f>
        <v>1404171572</v>
      </c>
      <c r="D494">
        <v>16770.3</v>
      </c>
    </row>
    <row r="495" spans="1:4" x14ac:dyDescent="0.25">
      <c r="A495" t="s">
        <v>317</v>
      </c>
      <c r="B495" t="s">
        <v>137</v>
      </c>
      <c r="C495" s="2">
        <f>HYPERLINK("https://sao.dolgi.msk.ru/account/1404171513/", 1404171513)</f>
        <v>1404171513</v>
      </c>
      <c r="D495">
        <v>67568.649999999994</v>
      </c>
    </row>
    <row r="496" spans="1:4" x14ac:dyDescent="0.25">
      <c r="A496" t="s">
        <v>318</v>
      </c>
      <c r="B496" t="s">
        <v>215</v>
      </c>
      <c r="C496" s="2">
        <f>HYPERLINK("https://sao.dolgi.msk.ru/account/1404188008/", 1404188008)</f>
        <v>1404188008</v>
      </c>
      <c r="D496">
        <v>29075.47</v>
      </c>
    </row>
    <row r="497" spans="1:4" x14ac:dyDescent="0.25">
      <c r="A497" t="s">
        <v>318</v>
      </c>
      <c r="B497" t="s">
        <v>143</v>
      </c>
      <c r="C497" s="2">
        <f>HYPERLINK("https://sao.dolgi.msk.ru/account/1404187312/", 1404187312)</f>
        <v>1404187312</v>
      </c>
      <c r="D497">
        <v>53630.02</v>
      </c>
    </row>
    <row r="498" spans="1:4" x14ac:dyDescent="0.25">
      <c r="A498" t="s">
        <v>318</v>
      </c>
      <c r="B498" t="s">
        <v>138</v>
      </c>
      <c r="C498" s="2">
        <f>HYPERLINK("https://sao.dolgi.msk.ru/account/1404187697/", 1404187697)</f>
        <v>1404187697</v>
      </c>
      <c r="D498">
        <v>64737.24</v>
      </c>
    </row>
    <row r="499" spans="1:4" x14ac:dyDescent="0.25">
      <c r="A499" t="s">
        <v>318</v>
      </c>
      <c r="B499" t="s">
        <v>179</v>
      </c>
      <c r="C499" s="2">
        <f>HYPERLINK("https://sao.dolgi.msk.ru/account/1404187996/", 1404187996)</f>
        <v>1404187996</v>
      </c>
      <c r="D499">
        <v>45535.39</v>
      </c>
    </row>
    <row r="500" spans="1:4" x14ac:dyDescent="0.25">
      <c r="A500" t="s">
        <v>318</v>
      </c>
      <c r="B500" t="s">
        <v>153</v>
      </c>
      <c r="C500" s="2">
        <f>HYPERLINK("https://sao.dolgi.msk.ru/account/1404187785/", 1404187785)</f>
        <v>1404187785</v>
      </c>
      <c r="D500">
        <v>65350.01</v>
      </c>
    </row>
    <row r="501" spans="1:4" x14ac:dyDescent="0.25">
      <c r="A501" t="s">
        <v>319</v>
      </c>
      <c r="B501" t="s">
        <v>27</v>
      </c>
      <c r="C501" s="2">
        <f>HYPERLINK("https://sao.dolgi.msk.ru/account/1404189369/", 1404189369)</f>
        <v>1404189369</v>
      </c>
      <c r="D501">
        <v>7768.63</v>
      </c>
    </row>
    <row r="502" spans="1:4" x14ac:dyDescent="0.25">
      <c r="A502" t="s">
        <v>319</v>
      </c>
      <c r="B502" t="s">
        <v>7</v>
      </c>
      <c r="C502" s="2">
        <f>HYPERLINK("https://sao.dolgi.msk.ru/account/1404189043/", 1404189043)</f>
        <v>1404189043</v>
      </c>
      <c r="D502">
        <v>15742.21</v>
      </c>
    </row>
    <row r="503" spans="1:4" x14ac:dyDescent="0.25">
      <c r="A503" t="s">
        <v>319</v>
      </c>
      <c r="B503" t="s">
        <v>157</v>
      </c>
      <c r="C503" s="2">
        <f>HYPERLINK("https://sao.dolgi.msk.ru/account/1404189801/", 1404189801)</f>
        <v>1404189801</v>
      </c>
      <c r="D503">
        <v>61231.37</v>
      </c>
    </row>
    <row r="504" spans="1:4" x14ac:dyDescent="0.25">
      <c r="A504" t="s">
        <v>319</v>
      </c>
      <c r="B504" t="s">
        <v>320</v>
      </c>
      <c r="C504" s="2">
        <f>HYPERLINK("https://sao.dolgi.msk.ru/account/1404189262/", 1404189262)</f>
        <v>1404189262</v>
      </c>
      <c r="D504">
        <v>165286.32999999999</v>
      </c>
    </row>
    <row r="505" spans="1:4" x14ac:dyDescent="0.25">
      <c r="A505" t="s">
        <v>319</v>
      </c>
      <c r="B505" t="s">
        <v>113</v>
      </c>
      <c r="C505" s="2">
        <f>HYPERLINK("https://sao.dolgi.msk.ru/account/1404188868/", 1404188868)</f>
        <v>1404188868</v>
      </c>
      <c r="D505">
        <v>21700.2</v>
      </c>
    </row>
    <row r="506" spans="1:4" x14ac:dyDescent="0.25">
      <c r="A506" t="s">
        <v>319</v>
      </c>
      <c r="B506" t="s">
        <v>133</v>
      </c>
      <c r="C506" s="2">
        <f>HYPERLINK("https://sao.dolgi.msk.ru/account/1404189107/", 1404189107)</f>
        <v>1404189107</v>
      </c>
      <c r="D506">
        <v>38636.93</v>
      </c>
    </row>
    <row r="507" spans="1:4" x14ac:dyDescent="0.25">
      <c r="A507" t="s">
        <v>319</v>
      </c>
      <c r="B507" t="s">
        <v>110</v>
      </c>
      <c r="C507" s="2">
        <f>HYPERLINK("https://sao.dolgi.msk.ru/account/1404188825/", 1404188825)</f>
        <v>1404188825</v>
      </c>
      <c r="D507">
        <v>68180.75</v>
      </c>
    </row>
    <row r="508" spans="1:4" x14ac:dyDescent="0.25">
      <c r="A508" t="s">
        <v>319</v>
      </c>
      <c r="B508" t="s">
        <v>40</v>
      </c>
      <c r="C508" s="2">
        <f>HYPERLINK("https://sao.dolgi.msk.ru/account/1404188921/", 1404188921)</f>
        <v>1404188921</v>
      </c>
      <c r="D508">
        <v>58939.4</v>
      </c>
    </row>
    <row r="509" spans="1:4" x14ac:dyDescent="0.25">
      <c r="A509" t="s">
        <v>321</v>
      </c>
      <c r="B509" t="s">
        <v>4</v>
      </c>
      <c r="C509" s="2">
        <f>HYPERLINK("https://sao.dolgi.msk.ru/account/1404191717/", 1404191717)</f>
        <v>1404191717</v>
      </c>
      <c r="D509">
        <v>36116.400000000001</v>
      </c>
    </row>
    <row r="510" spans="1:4" x14ac:dyDescent="0.25">
      <c r="A510" t="s">
        <v>321</v>
      </c>
      <c r="B510" t="s">
        <v>198</v>
      </c>
      <c r="C510" s="2">
        <f>HYPERLINK("https://sao.dolgi.msk.ru/account/1404191012/", 1404191012)</f>
        <v>1404191012</v>
      </c>
      <c r="D510">
        <v>67993.64</v>
      </c>
    </row>
    <row r="511" spans="1:4" x14ac:dyDescent="0.25">
      <c r="A511" t="s">
        <v>321</v>
      </c>
      <c r="B511" t="s">
        <v>34</v>
      </c>
      <c r="C511" s="2">
        <f>HYPERLINK("https://sao.dolgi.msk.ru/account/1404191557/", 1404191557)</f>
        <v>1404191557</v>
      </c>
      <c r="D511">
        <v>41760.92</v>
      </c>
    </row>
    <row r="512" spans="1:4" x14ac:dyDescent="0.25">
      <c r="A512" t="s">
        <v>321</v>
      </c>
      <c r="B512" t="s">
        <v>48</v>
      </c>
      <c r="C512" s="2">
        <f>HYPERLINK("https://sao.dolgi.msk.ru/account/1404191661/", 1404191661)</f>
        <v>1404191661</v>
      </c>
      <c r="D512">
        <v>129757.44</v>
      </c>
    </row>
    <row r="513" spans="1:4" x14ac:dyDescent="0.25">
      <c r="A513" t="s">
        <v>321</v>
      </c>
      <c r="B513" t="s">
        <v>133</v>
      </c>
      <c r="C513" s="2">
        <f>HYPERLINK("https://sao.dolgi.msk.ru/account/1404190984/", 1404190984)</f>
        <v>1404190984</v>
      </c>
      <c r="D513">
        <v>26567.14</v>
      </c>
    </row>
    <row r="514" spans="1:4" x14ac:dyDescent="0.25">
      <c r="A514" t="s">
        <v>321</v>
      </c>
      <c r="B514" t="s">
        <v>322</v>
      </c>
      <c r="C514" s="2">
        <f>HYPERLINK("https://sao.dolgi.msk.ru/account/1404190861/", 1404190861)</f>
        <v>1404190861</v>
      </c>
      <c r="D514">
        <v>28863.77</v>
      </c>
    </row>
    <row r="515" spans="1:4" x14ac:dyDescent="0.25">
      <c r="A515" t="s">
        <v>321</v>
      </c>
      <c r="B515" t="s">
        <v>124</v>
      </c>
      <c r="C515" s="2">
        <f>HYPERLINK("https://sao.dolgi.msk.ru/account/1404191071/", 1404191071)</f>
        <v>1404191071</v>
      </c>
      <c r="D515">
        <v>9377.31</v>
      </c>
    </row>
    <row r="516" spans="1:4" x14ac:dyDescent="0.25">
      <c r="A516" t="s">
        <v>321</v>
      </c>
      <c r="B516" t="s">
        <v>271</v>
      </c>
      <c r="C516" s="2">
        <f>HYPERLINK("https://sao.dolgi.msk.ru/account/1404190482/", 1404190482)</f>
        <v>1404190482</v>
      </c>
      <c r="D516">
        <v>78153.259999999995</v>
      </c>
    </row>
    <row r="517" spans="1:4" x14ac:dyDescent="0.25">
      <c r="A517" t="s">
        <v>321</v>
      </c>
      <c r="B517" t="s">
        <v>301</v>
      </c>
      <c r="C517" s="2">
        <f>HYPERLINK("https://sao.dolgi.msk.ru/account/1404190693/", 1404190693)</f>
        <v>1404190693</v>
      </c>
      <c r="D517">
        <v>57989.1</v>
      </c>
    </row>
    <row r="518" spans="1:4" x14ac:dyDescent="0.25">
      <c r="A518" t="s">
        <v>323</v>
      </c>
      <c r="B518" t="s">
        <v>249</v>
      </c>
      <c r="C518" s="2">
        <f>HYPERLINK("https://sao.dolgi.msk.ru/account/1404192111/", 1404192111)</f>
        <v>1404192111</v>
      </c>
      <c r="D518">
        <v>66392.570000000007</v>
      </c>
    </row>
    <row r="519" spans="1:4" x14ac:dyDescent="0.25">
      <c r="A519" t="s">
        <v>323</v>
      </c>
      <c r="B519" t="s">
        <v>175</v>
      </c>
      <c r="C519" s="2">
        <f>HYPERLINK("https://sao.dolgi.msk.ru/account/1404192146/", 1404192146)</f>
        <v>1404192146</v>
      </c>
      <c r="D519">
        <v>27450.42</v>
      </c>
    </row>
    <row r="520" spans="1:4" x14ac:dyDescent="0.25">
      <c r="A520" t="s">
        <v>323</v>
      </c>
      <c r="B520" t="s">
        <v>132</v>
      </c>
      <c r="C520" s="2">
        <f>HYPERLINK("https://sao.dolgi.msk.ru/account/1404193173/", 1404193173)</f>
        <v>1404193173</v>
      </c>
      <c r="D520">
        <v>124812.7</v>
      </c>
    </row>
    <row r="521" spans="1:4" x14ac:dyDescent="0.25">
      <c r="A521" t="s">
        <v>323</v>
      </c>
      <c r="B521" t="s">
        <v>69</v>
      </c>
      <c r="C521" s="2">
        <f>HYPERLINK("https://sao.dolgi.msk.ru/account/1404192824/", 1404192824)</f>
        <v>1404192824</v>
      </c>
      <c r="D521">
        <v>64605.79</v>
      </c>
    </row>
    <row r="522" spans="1:4" x14ac:dyDescent="0.25">
      <c r="A522" t="s">
        <v>323</v>
      </c>
      <c r="B522" t="s">
        <v>117</v>
      </c>
      <c r="C522" s="2">
        <f>HYPERLINK("https://sao.dolgi.msk.ru/account/1404192138/", 1404192138)</f>
        <v>1404192138</v>
      </c>
      <c r="D522">
        <v>41655.5</v>
      </c>
    </row>
    <row r="523" spans="1:4" x14ac:dyDescent="0.25">
      <c r="A523" t="s">
        <v>323</v>
      </c>
      <c r="B523" t="s">
        <v>61</v>
      </c>
      <c r="C523" s="2">
        <f>HYPERLINK("https://sao.dolgi.msk.ru/account/1404192541/", 1404192541)</f>
        <v>1404192541</v>
      </c>
      <c r="D523">
        <v>37235.72</v>
      </c>
    </row>
    <row r="524" spans="1:4" x14ac:dyDescent="0.25">
      <c r="A524" t="s">
        <v>323</v>
      </c>
      <c r="B524" t="s">
        <v>8</v>
      </c>
      <c r="C524" s="2">
        <f>HYPERLINK("https://sao.dolgi.msk.ru/account/1404192605/", 1404192605)</f>
        <v>1404192605</v>
      </c>
      <c r="D524">
        <v>19303.099999999999</v>
      </c>
    </row>
    <row r="525" spans="1:4" x14ac:dyDescent="0.25">
      <c r="A525" t="s">
        <v>323</v>
      </c>
      <c r="B525" t="s">
        <v>67</v>
      </c>
      <c r="C525" s="2">
        <f>HYPERLINK("https://sao.dolgi.msk.ru/account/1404192058/", 1404192058)</f>
        <v>1404192058</v>
      </c>
      <c r="D525">
        <v>17233.7</v>
      </c>
    </row>
    <row r="526" spans="1:4" x14ac:dyDescent="0.25">
      <c r="A526" t="s">
        <v>324</v>
      </c>
      <c r="B526" t="s">
        <v>215</v>
      </c>
      <c r="C526" s="2">
        <f>HYPERLINK("https://sao.dolgi.msk.ru/account/1404278679/", 1404278679)</f>
        <v>1404278679</v>
      </c>
      <c r="D526">
        <v>34884.93</v>
      </c>
    </row>
    <row r="527" spans="1:4" x14ac:dyDescent="0.25">
      <c r="A527" t="s">
        <v>324</v>
      </c>
      <c r="B527" t="s">
        <v>37</v>
      </c>
      <c r="C527" s="2">
        <f>HYPERLINK("https://sao.dolgi.msk.ru/account/1404275101/", 1404275101)</f>
        <v>1404275101</v>
      </c>
      <c r="D527">
        <v>23406.5</v>
      </c>
    </row>
    <row r="528" spans="1:4" x14ac:dyDescent="0.25">
      <c r="A528" t="s">
        <v>324</v>
      </c>
      <c r="B528" t="s">
        <v>109</v>
      </c>
      <c r="C528" s="2">
        <f>HYPERLINK("https://sao.dolgi.msk.ru/account/1404276251/", 1404276251)</f>
        <v>1404276251</v>
      </c>
      <c r="D528">
        <v>7439.24</v>
      </c>
    </row>
    <row r="529" spans="1:4" x14ac:dyDescent="0.25">
      <c r="A529" t="s">
        <v>324</v>
      </c>
      <c r="B529" t="s">
        <v>62</v>
      </c>
      <c r="C529" s="2">
        <f>HYPERLINK("https://sao.dolgi.msk.ru/account/1404277924/", 1404277924)</f>
        <v>1404277924</v>
      </c>
      <c r="D529">
        <v>15773.01</v>
      </c>
    </row>
    <row r="530" spans="1:4" x14ac:dyDescent="0.25">
      <c r="A530" t="s">
        <v>324</v>
      </c>
      <c r="B530" t="s">
        <v>202</v>
      </c>
      <c r="C530" s="2">
        <f>HYPERLINK("https://sao.dolgi.msk.ru/account/1404276593/", 1404276593)</f>
        <v>1404276593</v>
      </c>
      <c r="D530">
        <v>17231.900000000001</v>
      </c>
    </row>
    <row r="531" spans="1:4" x14ac:dyDescent="0.25">
      <c r="A531" t="s">
        <v>324</v>
      </c>
      <c r="B531" t="s">
        <v>52</v>
      </c>
      <c r="C531" s="2">
        <f>HYPERLINK("https://sao.dolgi.msk.ru/account/1404277932/", 1404277932)</f>
        <v>1404277932</v>
      </c>
      <c r="D531">
        <v>10136.17</v>
      </c>
    </row>
    <row r="532" spans="1:4" x14ac:dyDescent="0.25">
      <c r="A532" t="s">
        <v>324</v>
      </c>
      <c r="B532" t="s">
        <v>221</v>
      </c>
      <c r="C532" s="2">
        <f>HYPERLINK("https://sao.dolgi.msk.ru/account/1404277588/", 1404277588)</f>
        <v>1404277588</v>
      </c>
      <c r="D532">
        <v>41409.32</v>
      </c>
    </row>
    <row r="533" spans="1:4" x14ac:dyDescent="0.25">
      <c r="A533" t="s">
        <v>324</v>
      </c>
      <c r="B533" t="s">
        <v>148</v>
      </c>
      <c r="C533" s="2">
        <f>HYPERLINK("https://sao.dolgi.msk.ru/account/1404277596/", 1404277596)</f>
        <v>1404277596</v>
      </c>
      <c r="D533">
        <v>114976.52</v>
      </c>
    </row>
    <row r="534" spans="1:4" x14ac:dyDescent="0.25">
      <c r="A534" t="s">
        <v>324</v>
      </c>
      <c r="B534" t="s">
        <v>83</v>
      </c>
      <c r="C534" s="2">
        <f>HYPERLINK("https://sao.dolgi.msk.ru/account/1404275355/", 1404275355)</f>
        <v>1404275355</v>
      </c>
      <c r="D534">
        <v>34102.660000000003</v>
      </c>
    </row>
    <row r="535" spans="1:4" x14ac:dyDescent="0.25">
      <c r="A535" t="s">
        <v>324</v>
      </c>
      <c r="B535" t="s">
        <v>254</v>
      </c>
      <c r="C535" s="2">
        <f>HYPERLINK("https://sao.dolgi.msk.ru/account/1404276163/", 1404276163)</f>
        <v>1404276163</v>
      </c>
      <c r="D535">
        <v>89207.93</v>
      </c>
    </row>
    <row r="536" spans="1:4" x14ac:dyDescent="0.25">
      <c r="A536" t="s">
        <v>324</v>
      </c>
      <c r="B536" t="s">
        <v>325</v>
      </c>
      <c r="C536" s="2">
        <f>HYPERLINK("https://sao.dolgi.msk.ru/account/1404274117/", 1404274117)</f>
        <v>1404274117</v>
      </c>
      <c r="D536">
        <v>32846.699999999997</v>
      </c>
    </row>
    <row r="537" spans="1:4" x14ac:dyDescent="0.25">
      <c r="A537" t="s">
        <v>324</v>
      </c>
      <c r="B537" t="s">
        <v>255</v>
      </c>
      <c r="C537" s="2">
        <f>HYPERLINK("https://sao.dolgi.msk.ru/account/1404274264/", 1404274264)</f>
        <v>1404274264</v>
      </c>
      <c r="D537">
        <v>10321.52</v>
      </c>
    </row>
    <row r="538" spans="1:4" x14ac:dyDescent="0.25">
      <c r="A538" t="s">
        <v>324</v>
      </c>
      <c r="B538" t="s">
        <v>229</v>
      </c>
      <c r="C538" s="2">
        <f>HYPERLINK("https://sao.dolgi.msk.ru/account/1404274846/", 1404274846)</f>
        <v>1404274846</v>
      </c>
      <c r="D538">
        <v>17354.689999999999</v>
      </c>
    </row>
    <row r="539" spans="1:4" x14ac:dyDescent="0.25">
      <c r="A539" t="s">
        <v>324</v>
      </c>
      <c r="B539" t="s">
        <v>326</v>
      </c>
      <c r="C539" s="2">
        <f>HYPERLINK("https://sao.dolgi.msk.ru/account/1404274029/", 1404274029)</f>
        <v>1404274029</v>
      </c>
      <c r="D539">
        <v>17638.62</v>
      </c>
    </row>
    <row r="540" spans="1:4" x14ac:dyDescent="0.25">
      <c r="A540" t="s">
        <v>324</v>
      </c>
      <c r="B540" t="s">
        <v>327</v>
      </c>
      <c r="C540" s="2">
        <f>HYPERLINK("https://sao.dolgi.msk.ru/account/1404273747/", 1404273747)</f>
        <v>1404273747</v>
      </c>
      <c r="D540">
        <v>48122.03</v>
      </c>
    </row>
    <row r="541" spans="1:4" x14ac:dyDescent="0.25">
      <c r="A541" t="s">
        <v>324</v>
      </c>
      <c r="B541" t="s">
        <v>328</v>
      </c>
      <c r="C541" s="2">
        <f>HYPERLINK("https://sao.dolgi.msk.ru/account/1404279137/", 1404279137)</f>
        <v>1404279137</v>
      </c>
      <c r="D541">
        <v>26789.79</v>
      </c>
    </row>
    <row r="542" spans="1:4" x14ac:dyDescent="0.25">
      <c r="A542" t="s">
        <v>324</v>
      </c>
      <c r="B542" t="s">
        <v>329</v>
      </c>
      <c r="C542" s="2">
        <f>HYPERLINK("https://sao.dolgi.msk.ru/account/1404278791/", 1404278791)</f>
        <v>1404278791</v>
      </c>
      <c r="D542">
        <v>61683.6</v>
      </c>
    </row>
    <row r="543" spans="1:4" x14ac:dyDescent="0.25">
      <c r="A543" t="s">
        <v>324</v>
      </c>
      <c r="B543" t="s">
        <v>304</v>
      </c>
      <c r="C543" s="2">
        <f>HYPERLINK("https://sao.dolgi.msk.ru/account/1404277334/", 1404277334)</f>
        <v>1404277334</v>
      </c>
      <c r="D543">
        <v>78743.199999999997</v>
      </c>
    </row>
    <row r="544" spans="1:4" x14ac:dyDescent="0.25">
      <c r="A544" t="s">
        <v>324</v>
      </c>
      <c r="B544" t="s">
        <v>330</v>
      </c>
      <c r="C544" s="2">
        <f>HYPERLINK("https://sao.dolgi.msk.ru/account/1404275574/", 1404275574)</f>
        <v>1404275574</v>
      </c>
      <c r="D544">
        <v>18539.509999999998</v>
      </c>
    </row>
    <row r="545" spans="1:4" x14ac:dyDescent="0.25">
      <c r="A545" t="s">
        <v>324</v>
      </c>
      <c r="B545" t="s">
        <v>331</v>
      </c>
      <c r="C545" s="2">
        <f>HYPERLINK("https://sao.dolgi.msk.ru/account/1404276331/", 1404276331)</f>
        <v>1404276331</v>
      </c>
      <c r="D545">
        <v>104280.41</v>
      </c>
    </row>
    <row r="546" spans="1:4" x14ac:dyDescent="0.25">
      <c r="A546" t="s">
        <v>324</v>
      </c>
      <c r="B546" t="s">
        <v>266</v>
      </c>
      <c r="C546" s="2">
        <f>HYPERLINK("https://sao.dolgi.msk.ru/account/1404273931/", 1404273931)</f>
        <v>1404273931</v>
      </c>
      <c r="D546">
        <v>27307.05</v>
      </c>
    </row>
    <row r="547" spans="1:4" x14ac:dyDescent="0.25">
      <c r="A547" t="s">
        <v>324</v>
      </c>
      <c r="B547" t="s">
        <v>332</v>
      </c>
      <c r="C547" s="2">
        <f>HYPERLINK("https://sao.dolgi.msk.ru/account/1404278927/", 1404278927)</f>
        <v>1404278927</v>
      </c>
      <c r="D547">
        <v>22363.599999999999</v>
      </c>
    </row>
    <row r="548" spans="1:4" x14ac:dyDescent="0.25">
      <c r="A548" t="s">
        <v>324</v>
      </c>
      <c r="B548" t="s">
        <v>333</v>
      </c>
      <c r="C548" s="2">
        <f>HYPERLINK("https://sao.dolgi.msk.ru/account/1404275814/", 1404275814)</f>
        <v>1404275814</v>
      </c>
      <c r="D548">
        <v>29635.75</v>
      </c>
    </row>
    <row r="549" spans="1:4" x14ac:dyDescent="0.25">
      <c r="A549" t="s">
        <v>324</v>
      </c>
      <c r="B549" t="s">
        <v>334</v>
      </c>
      <c r="C549" s="2">
        <f>HYPERLINK("https://sao.dolgi.msk.ru/account/1404277297/", 1404277297)</f>
        <v>1404277297</v>
      </c>
      <c r="D549">
        <v>14848.27</v>
      </c>
    </row>
    <row r="550" spans="1:4" x14ac:dyDescent="0.25">
      <c r="A550" t="s">
        <v>324</v>
      </c>
      <c r="B550" t="s">
        <v>335</v>
      </c>
      <c r="C550" s="2">
        <f>HYPERLINK("https://sao.dolgi.msk.ru/account/1404274301/", 1404274301)</f>
        <v>1404274301</v>
      </c>
      <c r="D550">
        <v>28458.34</v>
      </c>
    </row>
    <row r="551" spans="1:4" x14ac:dyDescent="0.25">
      <c r="A551" t="s">
        <v>324</v>
      </c>
      <c r="B551" t="s">
        <v>336</v>
      </c>
      <c r="C551" s="2">
        <f>HYPERLINK("https://sao.dolgi.msk.ru/account/1404278046/", 1404278046)</f>
        <v>1404278046</v>
      </c>
      <c r="D551">
        <v>15000.68</v>
      </c>
    </row>
    <row r="552" spans="1:4" x14ac:dyDescent="0.25">
      <c r="A552" t="s">
        <v>324</v>
      </c>
      <c r="B552" t="s">
        <v>337</v>
      </c>
      <c r="C552" s="2">
        <f>HYPERLINK("https://sao.dolgi.msk.ru/account/1404278281/", 1404278281)</f>
        <v>1404278281</v>
      </c>
      <c r="D552">
        <v>4662.96</v>
      </c>
    </row>
    <row r="553" spans="1:4" x14ac:dyDescent="0.25">
      <c r="A553" t="s">
        <v>324</v>
      </c>
      <c r="B553" t="s">
        <v>338</v>
      </c>
      <c r="C553" s="2">
        <f>HYPERLINK("https://sao.dolgi.msk.ru/account/1404273608/", 1404273608)</f>
        <v>1404273608</v>
      </c>
      <c r="D553">
        <v>36542.480000000003</v>
      </c>
    </row>
    <row r="554" spans="1:4" x14ac:dyDescent="0.25">
      <c r="A554" t="s">
        <v>324</v>
      </c>
      <c r="B554" t="s">
        <v>288</v>
      </c>
      <c r="C554" s="2">
        <f>HYPERLINK("https://sao.dolgi.msk.ru/account/1404273624/", 1404273624)</f>
        <v>1404273624</v>
      </c>
      <c r="D554">
        <v>35460.79</v>
      </c>
    </row>
    <row r="555" spans="1:4" x14ac:dyDescent="0.25">
      <c r="A555" t="s">
        <v>324</v>
      </c>
      <c r="B555" t="s">
        <v>339</v>
      </c>
      <c r="C555" s="2">
        <f>HYPERLINK("https://sao.dolgi.msk.ru/account/1404279313/", 1404279313)</f>
        <v>1404279313</v>
      </c>
      <c r="D555">
        <v>32115.58</v>
      </c>
    </row>
    <row r="556" spans="1:4" x14ac:dyDescent="0.25">
      <c r="A556" t="s">
        <v>324</v>
      </c>
      <c r="B556" t="s">
        <v>340</v>
      </c>
      <c r="C556" s="2">
        <f>HYPERLINK("https://sao.dolgi.msk.ru/account/1404277852/", 1404277852)</f>
        <v>1404277852</v>
      </c>
      <c r="D556">
        <v>26791.57</v>
      </c>
    </row>
    <row r="557" spans="1:4" x14ac:dyDescent="0.25">
      <c r="A557" t="s">
        <v>324</v>
      </c>
      <c r="B557" t="s">
        <v>341</v>
      </c>
      <c r="C557" s="2">
        <f>HYPERLINK("https://sao.dolgi.msk.ru/account/1404278564/", 1404278564)</f>
        <v>1404278564</v>
      </c>
      <c r="D557">
        <v>7342.44</v>
      </c>
    </row>
    <row r="558" spans="1:4" x14ac:dyDescent="0.25">
      <c r="A558" t="s">
        <v>324</v>
      </c>
      <c r="B558" t="s">
        <v>342</v>
      </c>
      <c r="C558" s="2">
        <f>HYPERLINK("https://sao.dolgi.msk.ru/account/1404276809/", 1404276809)</f>
        <v>1404276809</v>
      </c>
      <c r="D558">
        <v>103033.19</v>
      </c>
    </row>
    <row r="559" spans="1:4" x14ac:dyDescent="0.25">
      <c r="A559" t="s">
        <v>324</v>
      </c>
      <c r="B559" t="s">
        <v>343</v>
      </c>
      <c r="C559" s="2">
        <f>HYPERLINK("https://sao.dolgi.msk.ru/account/1404273835/", 1404273835)</f>
        <v>1404273835</v>
      </c>
      <c r="D559">
        <v>29360.57</v>
      </c>
    </row>
    <row r="560" spans="1:4" x14ac:dyDescent="0.25">
      <c r="A560" t="s">
        <v>324</v>
      </c>
      <c r="B560" t="s">
        <v>344</v>
      </c>
      <c r="C560" s="2">
        <f>HYPERLINK("https://sao.dolgi.msk.ru/account/1404274766/", 1404274766)</f>
        <v>1404274766</v>
      </c>
      <c r="D560">
        <v>14540.15</v>
      </c>
    </row>
    <row r="561" spans="1:4" x14ac:dyDescent="0.25">
      <c r="A561" t="s">
        <v>345</v>
      </c>
      <c r="B561" t="s">
        <v>162</v>
      </c>
      <c r="C561" s="2">
        <f>HYPERLINK("https://sao.dolgi.msk.ru/account/1404125736/", 1404125736)</f>
        <v>1404125736</v>
      </c>
      <c r="D561">
        <v>161210.69</v>
      </c>
    </row>
    <row r="562" spans="1:4" x14ac:dyDescent="0.25">
      <c r="A562" t="s">
        <v>346</v>
      </c>
      <c r="B562" t="s">
        <v>309</v>
      </c>
      <c r="C562" s="2">
        <f>HYPERLINK("https://sao.dolgi.msk.ru/account/1404126069/", 1404126069)</f>
        <v>1404126069</v>
      </c>
      <c r="D562">
        <v>188742.01</v>
      </c>
    </row>
    <row r="563" spans="1:4" x14ac:dyDescent="0.25">
      <c r="A563" t="s">
        <v>346</v>
      </c>
      <c r="B563" t="s">
        <v>219</v>
      </c>
      <c r="C563" s="2">
        <f>HYPERLINK("https://sao.dolgi.msk.ru/account/1404126405/", 1404126405)</f>
        <v>1404126405</v>
      </c>
      <c r="D563">
        <v>99058.35</v>
      </c>
    </row>
    <row r="564" spans="1:4" x14ac:dyDescent="0.25">
      <c r="A564" t="s">
        <v>346</v>
      </c>
      <c r="B564" t="s">
        <v>80</v>
      </c>
      <c r="C564" s="2">
        <f>HYPERLINK("https://sao.dolgi.msk.ru/account/1404126165/", 1404126165)</f>
        <v>1404126165</v>
      </c>
      <c r="D564">
        <v>115606.85</v>
      </c>
    </row>
    <row r="565" spans="1:4" x14ac:dyDescent="0.25">
      <c r="A565" t="s">
        <v>347</v>
      </c>
      <c r="B565" t="s">
        <v>27</v>
      </c>
      <c r="C565" s="2">
        <f>HYPERLINK("https://sao.dolgi.msk.ru/account/1404127125/", 1404127125)</f>
        <v>1404127125</v>
      </c>
      <c r="D565">
        <v>196508.96</v>
      </c>
    </row>
    <row r="566" spans="1:4" x14ac:dyDescent="0.25">
      <c r="A566" t="s">
        <v>348</v>
      </c>
      <c r="B566" t="s">
        <v>98</v>
      </c>
      <c r="C566" s="2">
        <f>HYPERLINK("https://sao.dolgi.msk.ru/account/1404127942/", 1404127942)</f>
        <v>1404127942</v>
      </c>
      <c r="D566">
        <v>63577.78</v>
      </c>
    </row>
    <row r="567" spans="1:4" x14ac:dyDescent="0.25">
      <c r="A567" t="s">
        <v>349</v>
      </c>
      <c r="B567" t="s">
        <v>112</v>
      </c>
      <c r="C567" s="2">
        <f>HYPERLINK("https://sao.dolgi.msk.ru/account/1404129315/", 1404129315)</f>
        <v>1404129315</v>
      </c>
      <c r="D567">
        <v>34951.589999999997</v>
      </c>
    </row>
    <row r="568" spans="1:4" x14ac:dyDescent="0.25">
      <c r="A568" t="s">
        <v>349</v>
      </c>
      <c r="B568" t="s">
        <v>314</v>
      </c>
      <c r="C568" s="2">
        <f>HYPERLINK("https://sao.dolgi.msk.ru/account/1404128742/", 1404128742)</f>
        <v>1404128742</v>
      </c>
      <c r="D568">
        <v>29131.27</v>
      </c>
    </row>
    <row r="569" spans="1:4" x14ac:dyDescent="0.25">
      <c r="A569" t="s">
        <v>349</v>
      </c>
      <c r="B569" t="s">
        <v>46</v>
      </c>
      <c r="C569" s="2">
        <f>HYPERLINK("https://sao.dolgi.msk.ru/account/1404128769/", 1404128769)</f>
        <v>1404128769</v>
      </c>
      <c r="D569">
        <v>157915.85999999999</v>
      </c>
    </row>
    <row r="570" spans="1:4" x14ac:dyDescent="0.25">
      <c r="A570" t="s">
        <v>349</v>
      </c>
      <c r="B570" t="s">
        <v>5</v>
      </c>
      <c r="C570" s="2">
        <f>HYPERLINK("https://sao.dolgi.msk.ru/account/1404129294/", 1404129294)</f>
        <v>1404129294</v>
      </c>
      <c r="D570">
        <v>47375.13</v>
      </c>
    </row>
    <row r="571" spans="1:4" x14ac:dyDescent="0.25">
      <c r="A571" t="s">
        <v>350</v>
      </c>
      <c r="B571" t="s">
        <v>351</v>
      </c>
      <c r="C571" s="2">
        <f>HYPERLINK("https://sao.dolgi.msk.ru/account/1404281819/", 1404281819)</f>
        <v>1404281819</v>
      </c>
      <c r="D571">
        <v>45389.29</v>
      </c>
    </row>
    <row r="572" spans="1:4" x14ac:dyDescent="0.25">
      <c r="A572" t="s">
        <v>350</v>
      </c>
      <c r="B572" t="s">
        <v>160</v>
      </c>
      <c r="C572" s="2">
        <f>HYPERLINK("https://sao.dolgi.msk.ru/account/1404282512/", 1404282512)</f>
        <v>1404282512</v>
      </c>
      <c r="D572">
        <v>15408.15</v>
      </c>
    </row>
    <row r="573" spans="1:4" x14ac:dyDescent="0.25">
      <c r="A573" t="s">
        <v>350</v>
      </c>
      <c r="B573" t="s">
        <v>46</v>
      </c>
      <c r="C573" s="2">
        <f>HYPERLINK("https://sao.dolgi.msk.ru/account/1404280832/", 1404280832)</f>
        <v>1404280832</v>
      </c>
      <c r="D573">
        <v>98884.4</v>
      </c>
    </row>
    <row r="574" spans="1:4" x14ac:dyDescent="0.25">
      <c r="A574" t="s">
        <v>350</v>
      </c>
      <c r="B574" t="s">
        <v>352</v>
      </c>
      <c r="C574" s="2">
        <f>HYPERLINK("https://sao.dolgi.msk.ru/account/1404279479/", 1404279479)</f>
        <v>1404279479</v>
      </c>
      <c r="D574">
        <v>68284.39</v>
      </c>
    </row>
    <row r="575" spans="1:4" x14ac:dyDescent="0.25">
      <c r="A575" t="s">
        <v>350</v>
      </c>
      <c r="B575" t="s">
        <v>307</v>
      </c>
      <c r="C575" s="2">
        <f>HYPERLINK("https://sao.dolgi.msk.ru/account/1404282483/", 1404282483)</f>
        <v>1404282483</v>
      </c>
      <c r="D575">
        <v>56203.360000000001</v>
      </c>
    </row>
    <row r="576" spans="1:4" x14ac:dyDescent="0.25">
      <c r="A576" t="s">
        <v>350</v>
      </c>
      <c r="B576" t="s">
        <v>5</v>
      </c>
      <c r="C576" s="2">
        <f>HYPERLINK("https://sao.dolgi.msk.ru/account/1404281675/", 1404281675)</f>
        <v>1404281675</v>
      </c>
      <c r="D576">
        <v>83649.37</v>
      </c>
    </row>
    <row r="577" spans="1:4" x14ac:dyDescent="0.25">
      <c r="A577" t="s">
        <v>350</v>
      </c>
      <c r="B577" t="s">
        <v>353</v>
      </c>
      <c r="C577" s="2">
        <f>HYPERLINK("https://sao.dolgi.msk.ru/account/1404279807/", 1404279807)</f>
        <v>1404279807</v>
      </c>
      <c r="D577">
        <v>52388.97</v>
      </c>
    </row>
    <row r="578" spans="1:4" x14ac:dyDescent="0.25">
      <c r="A578" t="s">
        <v>350</v>
      </c>
      <c r="B578" t="s">
        <v>353</v>
      </c>
      <c r="C578" s="2">
        <f>HYPERLINK("https://sao.dolgi.msk.ru/account/1404280883/", 1404280883)</f>
        <v>1404280883</v>
      </c>
      <c r="D578">
        <v>42929.57</v>
      </c>
    </row>
    <row r="579" spans="1:4" x14ac:dyDescent="0.25">
      <c r="A579" t="s">
        <v>350</v>
      </c>
      <c r="B579" t="s">
        <v>152</v>
      </c>
      <c r="C579" s="2">
        <f>HYPERLINK("https://sao.dolgi.msk.ru/account/1404280461/", 1404280461)</f>
        <v>1404280461</v>
      </c>
      <c r="D579">
        <v>19260.2</v>
      </c>
    </row>
    <row r="580" spans="1:4" x14ac:dyDescent="0.25">
      <c r="A580" t="s">
        <v>350</v>
      </c>
      <c r="B580" t="s">
        <v>25</v>
      </c>
      <c r="C580" s="2">
        <f>HYPERLINK("https://sao.dolgi.msk.ru/account/1404280189/", 1404280189)</f>
        <v>1404280189</v>
      </c>
      <c r="D580">
        <v>14886.3</v>
      </c>
    </row>
    <row r="581" spans="1:4" x14ac:dyDescent="0.25">
      <c r="A581" t="s">
        <v>350</v>
      </c>
      <c r="B581" t="s">
        <v>145</v>
      </c>
      <c r="C581" s="2">
        <f>HYPERLINK("https://sao.dolgi.msk.ru/account/1404280584/", 1404280584)</f>
        <v>1404280584</v>
      </c>
      <c r="D581">
        <v>39761.21</v>
      </c>
    </row>
    <row r="582" spans="1:4" x14ac:dyDescent="0.25">
      <c r="A582" t="s">
        <v>350</v>
      </c>
      <c r="B582" t="s">
        <v>41</v>
      </c>
      <c r="C582" s="2">
        <f>HYPERLINK("https://sao.dolgi.msk.ru/account/1404280795/", 1404280795)</f>
        <v>1404280795</v>
      </c>
      <c r="D582">
        <v>29852.36</v>
      </c>
    </row>
    <row r="583" spans="1:4" x14ac:dyDescent="0.25">
      <c r="A583" t="s">
        <v>350</v>
      </c>
      <c r="B583" t="s">
        <v>167</v>
      </c>
      <c r="C583" s="2">
        <f>HYPERLINK("https://sao.dolgi.msk.ru/account/1404282379/", 1404282379)</f>
        <v>1404282379</v>
      </c>
      <c r="D583">
        <v>39260.300000000003</v>
      </c>
    </row>
    <row r="584" spans="1:4" x14ac:dyDescent="0.25">
      <c r="A584" t="s">
        <v>350</v>
      </c>
      <c r="B584" t="s">
        <v>311</v>
      </c>
      <c r="C584" s="2">
        <f>HYPERLINK("https://sao.dolgi.msk.ru/account/1404279823/", 1404279823)</f>
        <v>1404279823</v>
      </c>
      <c r="D584">
        <v>17148.86</v>
      </c>
    </row>
    <row r="585" spans="1:4" x14ac:dyDescent="0.25">
      <c r="A585" t="s">
        <v>350</v>
      </c>
      <c r="B585" t="s">
        <v>170</v>
      </c>
      <c r="C585" s="2">
        <f>HYPERLINK("https://sao.dolgi.msk.ru/account/1404282395/", 1404282395)</f>
        <v>1404282395</v>
      </c>
      <c r="D585">
        <v>85494.52</v>
      </c>
    </row>
    <row r="586" spans="1:4" x14ac:dyDescent="0.25">
      <c r="A586" t="s">
        <v>350</v>
      </c>
      <c r="B586" t="s">
        <v>354</v>
      </c>
      <c r="C586" s="2">
        <f>HYPERLINK("https://sao.dolgi.msk.ru/account/1404281499/", 1404281499)</f>
        <v>1404281499</v>
      </c>
      <c r="D586">
        <v>167520.84</v>
      </c>
    </row>
    <row r="587" spans="1:4" x14ac:dyDescent="0.25">
      <c r="A587" t="s">
        <v>355</v>
      </c>
      <c r="B587" t="s">
        <v>4</v>
      </c>
      <c r="C587" s="2">
        <f>HYPERLINK("https://sao.dolgi.msk.ru/account/1404285019/", 1404285019)</f>
        <v>1404285019</v>
      </c>
      <c r="D587">
        <v>77501.149999999994</v>
      </c>
    </row>
    <row r="588" spans="1:4" x14ac:dyDescent="0.25">
      <c r="A588" t="s">
        <v>355</v>
      </c>
      <c r="B588" t="s">
        <v>143</v>
      </c>
      <c r="C588" s="2">
        <f>HYPERLINK("https://sao.dolgi.msk.ru/account/1404285641/", 1404285641)</f>
        <v>1404285641</v>
      </c>
      <c r="D588">
        <v>23724.85</v>
      </c>
    </row>
    <row r="589" spans="1:4" x14ac:dyDescent="0.25">
      <c r="A589" t="s">
        <v>355</v>
      </c>
      <c r="B589" t="s">
        <v>65</v>
      </c>
      <c r="C589" s="2">
        <f>HYPERLINK("https://sao.dolgi.msk.ru/account/1404284227/", 1404284227)</f>
        <v>1404284227</v>
      </c>
      <c r="D589">
        <v>105701.87</v>
      </c>
    </row>
    <row r="590" spans="1:4" x14ac:dyDescent="0.25">
      <c r="A590" t="s">
        <v>355</v>
      </c>
      <c r="B590" t="s">
        <v>124</v>
      </c>
      <c r="C590" s="2">
        <f>HYPERLINK("https://sao.dolgi.msk.ru/account/1404284112/", 1404284112)</f>
        <v>1404284112</v>
      </c>
      <c r="D590">
        <v>14120.35</v>
      </c>
    </row>
    <row r="591" spans="1:4" x14ac:dyDescent="0.25">
      <c r="A591" t="s">
        <v>355</v>
      </c>
      <c r="B591" t="s">
        <v>356</v>
      </c>
      <c r="C591" s="2">
        <f>HYPERLINK("https://sao.dolgi.msk.ru/account/1404284278/", 1404284278)</f>
        <v>1404284278</v>
      </c>
      <c r="D591">
        <v>18467.38</v>
      </c>
    </row>
    <row r="592" spans="1:4" x14ac:dyDescent="0.25">
      <c r="A592" t="s">
        <v>355</v>
      </c>
      <c r="B592" t="s">
        <v>52</v>
      </c>
      <c r="C592" s="2">
        <f>HYPERLINK("https://sao.dolgi.msk.ru/account/1404285182/", 1404285182)</f>
        <v>1404285182</v>
      </c>
      <c r="D592">
        <v>22335.79</v>
      </c>
    </row>
    <row r="593" spans="1:4" x14ac:dyDescent="0.25">
      <c r="A593" t="s">
        <v>355</v>
      </c>
      <c r="B593" t="s">
        <v>221</v>
      </c>
      <c r="C593" s="2">
        <f>HYPERLINK("https://sao.dolgi.msk.ru/account/1404283267/", 1404283267)</f>
        <v>1404283267</v>
      </c>
      <c r="D593">
        <v>62649.73</v>
      </c>
    </row>
    <row r="594" spans="1:4" x14ac:dyDescent="0.25">
      <c r="A594" t="s">
        <v>355</v>
      </c>
      <c r="B594" t="s">
        <v>82</v>
      </c>
      <c r="C594" s="2">
        <f>HYPERLINK("https://sao.dolgi.msk.ru/account/1404283849/", 1404283849)</f>
        <v>1404283849</v>
      </c>
      <c r="D594">
        <v>27893.27</v>
      </c>
    </row>
    <row r="595" spans="1:4" x14ac:dyDescent="0.25">
      <c r="A595" t="s">
        <v>355</v>
      </c>
      <c r="B595" t="s">
        <v>357</v>
      </c>
      <c r="C595" s="2">
        <f>HYPERLINK("https://sao.dolgi.msk.ru/account/1404283013/", 1404283013)</f>
        <v>1404283013</v>
      </c>
      <c r="D595">
        <v>39752.01</v>
      </c>
    </row>
    <row r="596" spans="1:4" x14ac:dyDescent="0.25">
      <c r="A596" t="s">
        <v>355</v>
      </c>
      <c r="B596" t="s">
        <v>358</v>
      </c>
      <c r="C596" s="2">
        <f>HYPERLINK("https://sao.dolgi.msk.ru/account/1404284876/", 1404284876)</f>
        <v>1404284876</v>
      </c>
      <c r="D596">
        <v>30711.200000000001</v>
      </c>
    </row>
    <row r="597" spans="1:4" x14ac:dyDescent="0.25">
      <c r="A597" t="s">
        <v>355</v>
      </c>
      <c r="B597" t="s">
        <v>359</v>
      </c>
      <c r="C597" s="2">
        <f>HYPERLINK("https://sao.dolgi.msk.ru/account/1404283099/", 1404283099)</f>
        <v>1404283099</v>
      </c>
      <c r="D597">
        <v>82706.28</v>
      </c>
    </row>
    <row r="598" spans="1:4" x14ac:dyDescent="0.25">
      <c r="A598" t="s">
        <v>360</v>
      </c>
      <c r="B598" t="s">
        <v>27</v>
      </c>
      <c r="C598" s="2">
        <f>HYPERLINK("https://sao.dolgi.msk.ru/account/1404071213/", 1404071213)</f>
        <v>1404071213</v>
      </c>
      <c r="D598">
        <v>24876.66</v>
      </c>
    </row>
    <row r="599" spans="1:4" x14ac:dyDescent="0.25">
      <c r="A599" t="s">
        <v>360</v>
      </c>
      <c r="B599" t="s">
        <v>210</v>
      </c>
      <c r="C599" s="2">
        <f>HYPERLINK("https://sao.dolgi.msk.ru/account/1404171345/", 1404171345)</f>
        <v>1404171345</v>
      </c>
      <c r="D599">
        <v>38111.65</v>
      </c>
    </row>
    <row r="600" spans="1:4" x14ac:dyDescent="0.25">
      <c r="A600" t="s">
        <v>360</v>
      </c>
      <c r="B600" t="s">
        <v>110</v>
      </c>
      <c r="C600" s="2">
        <f>HYPERLINK("https://sao.dolgi.msk.ru/account/1404153905/", 1404153905)</f>
        <v>1404153905</v>
      </c>
      <c r="D600">
        <v>34240.17</v>
      </c>
    </row>
    <row r="601" spans="1:4" x14ac:dyDescent="0.25">
      <c r="A601" t="s">
        <v>360</v>
      </c>
      <c r="B601" t="s">
        <v>361</v>
      </c>
      <c r="C601" s="2">
        <f>HYPERLINK("https://sao.dolgi.msk.ru/account/1404171388/", 1404171388)</f>
        <v>1404171388</v>
      </c>
      <c r="D601">
        <v>28647.45</v>
      </c>
    </row>
    <row r="602" spans="1:4" x14ac:dyDescent="0.25">
      <c r="A602" t="s">
        <v>360</v>
      </c>
      <c r="B602" t="s">
        <v>362</v>
      </c>
      <c r="C602" s="2">
        <f>HYPERLINK("https://sao.dolgi.msk.ru/account/1404071862/", 1404071862)</f>
        <v>1404071862</v>
      </c>
      <c r="D602">
        <v>197625.13</v>
      </c>
    </row>
    <row r="603" spans="1:4" x14ac:dyDescent="0.25">
      <c r="A603" t="s">
        <v>360</v>
      </c>
      <c r="B603" t="s">
        <v>363</v>
      </c>
      <c r="C603" s="2">
        <f>HYPERLINK("https://sao.dolgi.msk.ru/account/1404074297/", 1404074297)</f>
        <v>1404074297</v>
      </c>
      <c r="D603">
        <v>122358.39999999999</v>
      </c>
    </row>
    <row r="604" spans="1:4" x14ac:dyDescent="0.25">
      <c r="A604" t="s">
        <v>364</v>
      </c>
      <c r="B604" t="s">
        <v>351</v>
      </c>
      <c r="C604" s="2">
        <f>HYPERLINK("https://sao.dolgi.msk.ru/account/1404287452/", 1404287452)</f>
        <v>1404287452</v>
      </c>
      <c r="D604">
        <v>34941.72</v>
      </c>
    </row>
    <row r="605" spans="1:4" x14ac:dyDescent="0.25">
      <c r="A605" t="s">
        <v>364</v>
      </c>
      <c r="B605" t="s">
        <v>21</v>
      </c>
      <c r="C605" s="2">
        <f>HYPERLINK("https://sao.dolgi.msk.ru/account/1404291611/", 1404291611)</f>
        <v>1404291611</v>
      </c>
      <c r="D605">
        <v>34631.24</v>
      </c>
    </row>
    <row r="606" spans="1:4" x14ac:dyDescent="0.25">
      <c r="A606" t="s">
        <v>364</v>
      </c>
      <c r="B606" t="s">
        <v>78</v>
      </c>
      <c r="C606" s="2">
        <f>HYPERLINK("https://sao.dolgi.msk.ru/account/1404288957/", 1404288957)</f>
        <v>1404288957</v>
      </c>
      <c r="D606">
        <v>45860.14</v>
      </c>
    </row>
    <row r="607" spans="1:4" x14ac:dyDescent="0.25">
      <c r="A607" t="s">
        <v>364</v>
      </c>
      <c r="B607" t="s">
        <v>210</v>
      </c>
      <c r="C607" s="2">
        <f>HYPERLINK("https://sao.dolgi.msk.ru/account/1404290141/", 1404290141)</f>
        <v>1404290141</v>
      </c>
      <c r="D607">
        <v>96509.02</v>
      </c>
    </row>
    <row r="608" spans="1:4" x14ac:dyDescent="0.25">
      <c r="A608" t="s">
        <v>364</v>
      </c>
      <c r="B608" t="s">
        <v>62</v>
      </c>
      <c r="C608" s="2">
        <f>HYPERLINK("https://sao.dolgi.msk.ru/account/1404289634/", 1404289634)</f>
        <v>1404289634</v>
      </c>
      <c r="D608">
        <v>18883.07</v>
      </c>
    </row>
    <row r="609" spans="1:4" x14ac:dyDescent="0.25">
      <c r="A609" t="s">
        <v>364</v>
      </c>
      <c r="B609" t="s">
        <v>145</v>
      </c>
      <c r="C609" s="2">
        <f>HYPERLINK("https://sao.dolgi.msk.ru/account/1404287268/", 1404287268)</f>
        <v>1404287268</v>
      </c>
      <c r="D609">
        <v>66963.7</v>
      </c>
    </row>
    <row r="610" spans="1:4" x14ac:dyDescent="0.25">
      <c r="A610" t="s">
        <v>364</v>
      </c>
      <c r="B610" t="s">
        <v>365</v>
      </c>
      <c r="C610" s="2">
        <f>HYPERLINK("https://sao.dolgi.msk.ru/account/1404286679/", 1404286679)</f>
        <v>1404286679</v>
      </c>
      <c r="D610">
        <v>22305.7</v>
      </c>
    </row>
    <row r="611" spans="1:4" x14ac:dyDescent="0.25">
      <c r="A611" t="s">
        <v>364</v>
      </c>
      <c r="B611" t="s">
        <v>126</v>
      </c>
      <c r="C611" s="2">
        <f>HYPERLINK("https://sao.dolgi.msk.ru/account/1404290176/", 1404290176)</f>
        <v>1404290176</v>
      </c>
      <c r="D611">
        <v>10671.16</v>
      </c>
    </row>
    <row r="612" spans="1:4" x14ac:dyDescent="0.25">
      <c r="A612" t="s">
        <v>364</v>
      </c>
      <c r="B612" t="s">
        <v>182</v>
      </c>
      <c r="C612" s="2">
        <f>HYPERLINK("https://sao.dolgi.msk.ru/account/1404288519/", 1404288519)</f>
        <v>1404288519</v>
      </c>
      <c r="D612">
        <v>6963.36</v>
      </c>
    </row>
    <row r="613" spans="1:4" x14ac:dyDescent="0.25">
      <c r="A613" t="s">
        <v>364</v>
      </c>
      <c r="B613" t="s">
        <v>147</v>
      </c>
      <c r="C613" s="2">
        <f>HYPERLINK("https://sao.dolgi.msk.ru/account/1404289992/", 1404289992)</f>
        <v>1404289992</v>
      </c>
      <c r="D613">
        <v>23343.07</v>
      </c>
    </row>
    <row r="614" spans="1:4" x14ac:dyDescent="0.25">
      <c r="A614" t="s">
        <v>364</v>
      </c>
      <c r="B614" t="s">
        <v>183</v>
      </c>
      <c r="C614" s="2">
        <f>HYPERLINK("https://sao.dolgi.msk.ru/account/1404290766/", 1404290766)</f>
        <v>1404290766</v>
      </c>
      <c r="D614">
        <v>62394.47</v>
      </c>
    </row>
    <row r="615" spans="1:4" x14ac:dyDescent="0.25">
      <c r="A615" t="s">
        <v>364</v>
      </c>
      <c r="B615" t="s">
        <v>366</v>
      </c>
      <c r="C615" s="2">
        <f>HYPERLINK("https://sao.dolgi.msk.ru/account/1404289693/", 1404289693)</f>
        <v>1404289693</v>
      </c>
      <c r="D615">
        <v>22508.78</v>
      </c>
    </row>
    <row r="616" spans="1:4" x14ac:dyDescent="0.25">
      <c r="A616" t="s">
        <v>364</v>
      </c>
      <c r="B616" t="s">
        <v>206</v>
      </c>
      <c r="C616" s="2">
        <f>HYPERLINK("https://sao.dolgi.msk.ru/account/1404293086/", 1404293086)</f>
        <v>1404293086</v>
      </c>
      <c r="D616">
        <v>16096</v>
      </c>
    </row>
    <row r="617" spans="1:4" x14ac:dyDescent="0.25">
      <c r="A617" t="s">
        <v>364</v>
      </c>
      <c r="B617" t="s">
        <v>155</v>
      </c>
      <c r="C617" s="2">
        <f>HYPERLINK("https://sao.dolgi.msk.ru/account/1404292577/", 1404292577)</f>
        <v>1404292577</v>
      </c>
      <c r="D617">
        <v>48719.78</v>
      </c>
    </row>
    <row r="618" spans="1:4" x14ac:dyDescent="0.25">
      <c r="A618" t="s">
        <v>364</v>
      </c>
      <c r="B618" t="s">
        <v>367</v>
      </c>
      <c r="C618" s="2">
        <f>HYPERLINK("https://sao.dolgi.msk.ru/account/1404292737/", 1404292737)</f>
        <v>1404292737</v>
      </c>
      <c r="D618">
        <v>23010.86</v>
      </c>
    </row>
    <row r="619" spans="1:4" x14ac:dyDescent="0.25">
      <c r="A619" t="s">
        <v>364</v>
      </c>
      <c r="B619" t="s">
        <v>368</v>
      </c>
      <c r="C619" s="2">
        <f>HYPERLINK("https://sao.dolgi.msk.ru/account/1404288092/", 1404288092)</f>
        <v>1404288092</v>
      </c>
      <c r="D619">
        <v>13694.45</v>
      </c>
    </row>
    <row r="620" spans="1:4" x14ac:dyDescent="0.25">
      <c r="A620" t="s">
        <v>364</v>
      </c>
      <c r="B620" t="s">
        <v>369</v>
      </c>
      <c r="C620" s="2">
        <f>HYPERLINK("https://sao.dolgi.msk.ru/account/1404289167/", 1404289167)</f>
        <v>1404289167</v>
      </c>
      <c r="D620">
        <v>23826.07</v>
      </c>
    </row>
    <row r="621" spans="1:4" x14ac:dyDescent="0.25">
      <c r="A621" t="s">
        <v>364</v>
      </c>
      <c r="B621" t="s">
        <v>86</v>
      </c>
      <c r="C621" s="2">
        <f>HYPERLINK("https://sao.dolgi.msk.ru/account/1404287401/", 1404287401)</f>
        <v>1404287401</v>
      </c>
      <c r="D621">
        <v>11631.03</v>
      </c>
    </row>
    <row r="622" spans="1:4" x14ac:dyDescent="0.25">
      <c r="A622" t="s">
        <v>364</v>
      </c>
      <c r="B622" t="s">
        <v>370</v>
      </c>
      <c r="C622" s="2">
        <f>HYPERLINK("https://sao.dolgi.msk.ru/account/1404293211/", 1404293211)</f>
        <v>1404293211</v>
      </c>
      <c r="D622">
        <v>18904.5</v>
      </c>
    </row>
    <row r="623" spans="1:4" x14ac:dyDescent="0.25">
      <c r="A623" t="s">
        <v>364</v>
      </c>
      <c r="B623" t="s">
        <v>371</v>
      </c>
      <c r="C623" s="2">
        <f>HYPERLINK("https://sao.dolgi.msk.ru/account/1404291646/", 1404291646)</f>
        <v>1404291646</v>
      </c>
      <c r="D623">
        <v>27007.7</v>
      </c>
    </row>
    <row r="624" spans="1:4" x14ac:dyDescent="0.25">
      <c r="A624" t="s">
        <v>364</v>
      </c>
      <c r="B624" t="s">
        <v>261</v>
      </c>
      <c r="C624" s="2">
        <f>HYPERLINK("https://sao.dolgi.msk.ru/account/1404293131/", 1404293131)</f>
        <v>1404293131</v>
      </c>
      <c r="D624">
        <v>14792.36</v>
      </c>
    </row>
    <row r="625" spans="1:4" x14ac:dyDescent="0.25">
      <c r="A625" t="s">
        <v>364</v>
      </c>
      <c r="B625" t="s">
        <v>372</v>
      </c>
      <c r="C625" s="2">
        <f>HYPERLINK("https://sao.dolgi.msk.ru/account/1404287428/", 1404287428)</f>
        <v>1404287428</v>
      </c>
      <c r="D625">
        <v>11407.36</v>
      </c>
    </row>
    <row r="626" spans="1:4" x14ac:dyDescent="0.25">
      <c r="A626" t="s">
        <v>364</v>
      </c>
      <c r="B626" t="s">
        <v>373</v>
      </c>
      <c r="C626" s="2">
        <f>HYPERLINK("https://sao.dolgi.msk.ru/account/1404291881/", 1404291881)</f>
        <v>1404291881</v>
      </c>
      <c r="D626">
        <v>15770.27</v>
      </c>
    </row>
    <row r="627" spans="1:4" x14ac:dyDescent="0.25">
      <c r="A627" t="s">
        <v>364</v>
      </c>
      <c r="B627" t="s">
        <v>374</v>
      </c>
      <c r="C627" s="2">
        <f>HYPERLINK("https://sao.dolgi.msk.ru/account/1404286863/", 1404286863)</f>
        <v>1404286863</v>
      </c>
      <c r="D627">
        <v>26570.21</v>
      </c>
    </row>
    <row r="628" spans="1:4" x14ac:dyDescent="0.25">
      <c r="A628" t="s">
        <v>364</v>
      </c>
      <c r="B628" t="s">
        <v>333</v>
      </c>
      <c r="C628" s="2">
        <f>HYPERLINK("https://sao.dolgi.msk.ru/account/1404288287/", 1404288287)</f>
        <v>1404288287</v>
      </c>
      <c r="D628">
        <v>54128.19</v>
      </c>
    </row>
    <row r="629" spans="1:4" x14ac:dyDescent="0.25">
      <c r="A629" t="s">
        <v>364</v>
      </c>
      <c r="B629" t="s">
        <v>375</v>
      </c>
      <c r="C629" s="2">
        <f>HYPERLINK("https://sao.dolgi.msk.ru/account/1404288121/", 1404288121)</f>
        <v>1404288121</v>
      </c>
      <c r="D629">
        <v>32536.51</v>
      </c>
    </row>
    <row r="630" spans="1:4" x14ac:dyDescent="0.25">
      <c r="A630" t="s">
        <v>364</v>
      </c>
      <c r="B630" t="s">
        <v>344</v>
      </c>
      <c r="C630" s="2">
        <f>HYPERLINK("https://sao.dolgi.msk.ru/account/1404290328/", 1404290328)</f>
        <v>1404290328</v>
      </c>
      <c r="D630">
        <v>23098.91</v>
      </c>
    </row>
    <row r="631" spans="1:4" x14ac:dyDescent="0.25">
      <c r="A631" t="s">
        <v>364</v>
      </c>
      <c r="B631" t="s">
        <v>97</v>
      </c>
      <c r="C631" s="2">
        <f>HYPERLINK("https://sao.dolgi.msk.ru/account/1404292999/", 1404292999)</f>
        <v>1404292999</v>
      </c>
      <c r="D631">
        <v>38133.360000000001</v>
      </c>
    </row>
    <row r="632" spans="1:4" x14ac:dyDescent="0.25">
      <c r="A632" t="s">
        <v>364</v>
      </c>
      <c r="B632" t="s">
        <v>376</v>
      </c>
      <c r="C632" s="2">
        <f>HYPERLINK("https://sao.dolgi.msk.ru/account/1404292817/", 1404292817)</f>
        <v>1404292817</v>
      </c>
      <c r="D632">
        <v>49253.279999999999</v>
      </c>
    </row>
    <row r="633" spans="1:4" x14ac:dyDescent="0.25">
      <c r="A633" t="s">
        <v>364</v>
      </c>
      <c r="B633" t="s">
        <v>377</v>
      </c>
      <c r="C633" s="2">
        <f>HYPERLINK("https://sao.dolgi.msk.ru/account/1404291099/", 1404291099)</f>
        <v>1404291099</v>
      </c>
      <c r="D633">
        <v>34177.449999999997</v>
      </c>
    </row>
    <row r="634" spans="1:4" x14ac:dyDescent="0.25">
      <c r="A634" t="s">
        <v>364</v>
      </c>
      <c r="B634" t="s">
        <v>378</v>
      </c>
      <c r="C634" s="2">
        <f>HYPERLINK("https://sao.dolgi.msk.ru/account/1404289511/", 1404289511)</f>
        <v>1404289511</v>
      </c>
      <c r="D634">
        <v>14310.56</v>
      </c>
    </row>
    <row r="635" spans="1:4" x14ac:dyDescent="0.25">
      <c r="A635" t="s">
        <v>364</v>
      </c>
      <c r="B635" t="s">
        <v>379</v>
      </c>
      <c r="C635" s="2">
        <f>HYPERLINK("https://sao.dolgi.msk.ru/account/1404291988/", 1404291988)</f>
        <v>1404291988</v>
      </c>
      <c r="D635">
        <v>29831.85</v>
      </c>
    </row>
    <row r="636" spans="1:4" x14ac:dyDescent="0.25">
      <c r="A636" t="s">
        <v>380</v>
      </c>
      <c r="B636" t="s">
        <v>64</v>
      </c>
      <c r="C636" s="2">
        <f>HYPERLINK("https://sao.dolgi.msk.ru/account/1404130463/", 1404130463)</f>
        <v>1404130463</v>
      </c>
      <c r="D636">
        <v>186854.06</v>
      </c>
    </row>
    <row r="637" spans="1:4" x14ac:dyDescent="0.25">
      <c r="A637" t="s">
        <v>380</v>
      </c>
      <c r="B637" t="s">
        <v>37</v>
      </c>
      <c r="C637" s="2">
        <f>HYPERLINK("https://sao.dolgi.msk.ru/account/1404131976/", 1404131976)</f>
        <v>1404131976</v>
      </c>
      <c r="D637">
        <v>54076.22</v>
      </c>
    </row>
    <row r="638" spans="1:4" x14ac:dyDescent="0.25">
      <c r="A638" t="s">
        <v>380</v>
      </c>
      <c r="B638" t="s">
        <v>139</v>
      </c>
      <c r="C638" s="2">
        <f>HYPERLINK("https://sao.dolgi.msk.ru/account/1404131757/", 1404131757)</f>
        <v>1404131757</v>
      </c>
      <c r="D638">
        <v>25685.85</v>
      </c>
    </row>
    <row r="639" spans="1:4" x14ac:dyDescent="0.25">
      <c r="A639" t="s">
        <v>380</v>
      </c>
      <c r="B639" t="s">
        <v>381</v>
      </c>
      <c r="C639" s="2">
        <f>HYPERLINK("https://sao.dolgi.msk.ru/account/1404131589/", 1404131589)</f>
        <v>1404131589</v>
      </c>
      <c r="D639">
        <v>151289.60000000001</v>
      </c>
    </row>
    <row r="640" spans="1:4" x14ac:dyDescent="0.25">
      <c r="A640" t="s">
        <v>380</v>
      </c>
      <c r="B640" t="s">
        <v>382</v>
      </c>
      <c r="C640" s="2">
        <f>HYPERLINK("https://sao.dolgi.msk.ru/account/1404130404/", 1404130404)</f>
        <v>1404130404</v>
      </c>
      <c r="D640">
        <v>240593.82</v>
      </c>
    </row>
    <row r="641" spans="1:4" x14ac:dyDescent="0.25">
      <c r="A641" t="s">
        <v>380</v>
      </c>
      <c r="B641" t="s">
        <v>212</v>
      </c>
      <c r="C641" s="2">
        <f>HYPERLINK("https://sao.dolgi.msk.ru/account/1404129825/", 1404129825)</f>
        <v>1404129825</v>
      </c>
      <c r="D641">
        <v>13650.75</v>
      </c>
    </row>
    <row r="642" spans="1:4" x14ac:dyDescent="0.25">
      <c r="A642" t="s">
        <v>383</v>
      </c>
      <c r="B642" t="s">
        <v>176</v>
      </c>
      <c r="C642" s="2">
        <f>HYPERLINK("https://sao.dolgi.msk.ru/account/1404201743/", 1404201743)</f>
        <v>1404201743</v>
      </c>
      <c r="D642">
        <v>46161.35</v>
      </c>
    </row>
    <row r="643" spans="1:4" x14ac:dyDescent="0.25">
      <c r="A643" t="s">
        <v>383</v>
      </c>
      <c r="B643" t="s">
        <v>78</v>
      </c>
      <c r="C643" s="2">
        <f>HYPERLINK("https://sao.dolgi.msk.ru/account/1404202332/", 1404202332)</f>
        <v>1404202332</v>
      </c>
      <c r="D643">
        <v>28739.29</v>
      </c>
    </row>
    <row r="644" spans="1:4" x14ac:dyDescent="0.25">
      <c r="A644" t="s">
        <v>383</v>
      </c>
      <c r="B644" t="s">
        <v>219</v>
      </c>
      <c r="C644" s="2">
        <f>HYPERLINK("https://sao.dolgi.msk.ru/account/1404202551/", 1404202551)</f>
        <v>1404202551</v>
      </c>
      <c r="D644">
        <v>14028.14</v>
      </c>
    </row>
    <row r="645" spans="1:4" x14ac:dyDescent="0.25">
      <c r="A645" t="s">
        <v>383</v>
      </c>
      <c r="B645" t="s">
        <v>17</v>
      </c>
      <c r="C645" s="2">
        <f>HYPERLINK("https://sao.dolgi.msk.ru/account/1404202287/", 1404202287)</f>
        <v>1404202287</v>
      </c>
      <c r="D645">
        <v>38129.35</v>
      </c>
    </row>
    <row r="646" spans="1:4" x14ac:dyDescent="0.25">
      <c r="A646" t="s">
        <v>384</v>
      </c>
      <c r="B646" t="s">
        <v>385</v>
      </c>
      <c r="C646" s="2">
        <f>HYPERLINK("https://sao.dolgi.msk.ru/account/1404203386/", 1404203386)</f>
        <v>1404203386</v>
      </c>
      <c r="D646">
        <v>87587.16</v>
      </c>
    </row>
    <row r="647" spans="1:4" x14ac:dyDescent="0.25">
      <c r="A647" t="s">
        <v>384</v>
      </c>
      <c r="B647" t="s">
        <v>110</v>
      </c>
      <c r="C647" s="2">
        <f>HYPERLINK("https://sao.dolgi.msk.ru/account/1404204063/", 1404204063)</f>
        <v>1404204063</v>
      </c>
      <c r="D647">
        <v>19741.95</v>
      </c>
    </row>
    <row r="648" spans="1:4" x14ac:dyDescent="0.25">
      <c r="A648" t="s">
        <v>384</v>
      </c>
      <c r="B648" t="s">
        <v>272</v>
      </c>
      <c r="C648" s="2">
        <f>HYPERLINK("https://sao.dolgi.msk.ru/account/1404203116/", 1404203116)</f>
        <v>1404203116</v>
      </c>
      <c r="D648">
        <v>37999.46</v>
      </c>
    </row>
    <row r="649" spans="1:4" x14ac:dyDescent="0.25">
      <c r="A649" t="s">
        <v>384</v>
      </c>
      <c r="B649" t="s">
        <v>75</v>
      </c>
      <c r="C649" s="2">
        <f>HYPERLINK("https://sao.dolgi.msk.ru/account/1404203095/", 1404203095)</f>
        <v>1404203095</v>
      </c>
      <c r="D649">
        <v>11947.56</v>
      </c>
    </row>
    <row r="650" spans="1:4" x14ac:dyDescent="0.25">
      <c r="A650" t="s">
        <v>384</v>
      </c>
      <c r="B650" t="s">
        <v>75</v>
      </c>
      <c r="C650" s="2">
        <f>HYPERLINK("https://sao.dolgi.msk.ru/account/1404203247/", 1404203247)</f>
        <v>1404203247</v>
      </c>
      <c r="D650">
        <v>33090.57</v>
      </c>
    </row>
    <row r="651" spans="1:4" x14ac:dyDescent="0.25">
      <c r="A651" t="s">
        <v>384</v>
      </c>
      <c r="B651" t="s">
        <v>128</v>
      </c>
      <c r="C651" s="2">
        <f>HYPERLINK("https://sao.dolgi.msk.ru/account/1404203474/", 1404203474)</f>
        <v>1404203474</v>
      </c>
      <c r="D651">
        <v>28239.39</v>
      </c>
    </row>
    <row r="652" spans="1:4" x14ac:dyDescent="0.25">
      <c r="A652" t="s">
        <v>386</v>
      </c>
      <c r="B652" t="s">
        <v>212</v>
      </c>
      <c r="C652" s="2">
        <f>HYPERLINK("https://sao.dolgi.msk.ru/account/1404221701/", 1404221701)</f>
        <v>1404221701</v>
      </c>
      <c r="D652">
        <v>10534.37</v>
      </c>
    </row>
    <row r="653" spans="1:4" x14ac:dyDescent="0.25">
      <c r="A653" t="s">
        <v>386</v>
      </c>
      <c r="B653" t="s">
        <v>387</v>
      </c>
      <c r="C653" s="2">
        <f>HYPERLINK("https://sao.dolgi.msk.ru/account/1404222464/", 1404222464)</f>
        <v>1404222464</v>
      </c>
      <c r="D653">
        <v>81470.63</v>
      </c>
    </row>
    <row r="654" spans="1:4" x14ac:dyDescent="0.25">
      <c r="A654" t="s">
        <v>386</v>
      </c>
      <c r="B654" t="s">
        <v>388</v>
      </c>
      <c r="C654" s="2">
        <f>HYPERLINK("https://sao.dolgi.msk.ru/account/1404221891/", 1404221891)</f>
        <v>1404221891</v>
      </c>
      <c r="D654">
        <v>26750.799999999999</v>
      </c>
    </row>
    <row r="655" spans="1:4" x14ac:dyDescent="0.25">
      <c r="A655" t="s">
        <v>389</v>
      </c>
      <c r="B655" t="s">
        <v>122</v>
      </c>
      <c r="C655" s="2">
        <f>HYPERLINK("https://sao.dolgi.msk.ru/account/1404206392/", 1404206392)</f>
        <v>1404206392</v>
      </c>
      <c r="D655">
        <v>21639.78</v>
      </c>
    </row>
    <row r="656" spans="1:4" x14ac:dyDescent="0.25">
      <c r="A656" t="s">
        <v>389</v>
      </c>
      <c r="B656" t="s">
        <v>175</v>
      </c>
      <c r="C656" s="2">
        <f>HYPERLINK("https://sao.dolgi.msk.ru/account/1404205664/", 1404205664)</f>
        <v>1404205664</v>
      </c>
      <c r="D656">
        <v>9078.2999999999993</v>
      </c>
    </row>
    <row r="657" spans="1:4" x14ac:dyDescent="0.25">
      <c r="A657" t="s">
        <v>389</v>
      </c>
      <c r="B657" t="s">
        <v>22</v>
      </c>
      <c r="C657" s="2">
        <f>HYPERLINK("https://sao.dolgi.msk.ru/account/1404205533/", 1404205533)</f>
        <v>1404205533</v>
      </c>
      <c r="D657">
        <v>57360.93</v>
      </c>
    </row>
    <row r="658" spans="1:4" x14ac:dyDescent="0.25">
      <c r="A658" t="s">
        <v>389</v>
      </c>
      <c r="B658" t="s">
        <v>320</v>
      </c>
      <c r="C658" s="2">
        <f>HYPERLINK("https://sao.dolgi.msk.ru/account/1404205541/", 1404205541)</f>
        <v>1404205541</v>
      </c>
      <c r="D658">
        <v>29171.42</v>
      </c>
    </row>
    <row r="659" spans="1:4" x14ac:dyDescent="0.25">
      <c r="A659" t="s">
        <v>389</v>
      </c>
      <c r="B659" t="s">
        <v>79</v>
      </c>
      <c r="C659" s="2">
        <f>HYPERLINK("https://sao.dolgi.msk.ru/account/1404205701/", 1404205701)</f>
        <v>1404205701</v>
      </c>
      <c r="D659">
        <v>141898.70000000001</v>
      </c>
    </row>
    <row r="660" spans="1:4" x14ac:dyDescent="0.25">
      <c r="A660" t="s">
        <v>389</v>
      </c>
      <c r="B660" t="s">
        <v>18</v>
      </c>
      <c r="C660" s="2">
        <f>HYPERLINK("https://sao.dolgi.msk.ru/account/1404205859/", 1404205859)</f>
        <v>1404205859</v>
      </c>
      <c r="D660">
        <v>9638.15</v>
      </c>
    </row>
    <row r="661" spans="1:4" x14ac:dyDescent="0.25">
      <c r="A661" t="s">
        <v>389</v>
      </c>
      <c r="B661" t="s">
        <v>18</v>
      </c>
      <c r="C661" s="2">
        <f>HYPERLINK("https://sao.dolgi.msk.ru/account/1404206114/", 1404206114)</f>
        <v>1404206114</v>
      </c>
      <c r="D661">
        <v>29929.759999999998</v>
      </c>
    </row>
    <row r="662" spans="1:4" x14ac:dyDescent="0.25">
      <c r="A662" t="s">
        <v>389</v>
      </c>
      <c r="B662" t="s">
        <v>18</v>
      </c>
      <c r="C662" s="2">
        <f>HYPERLINK("https://sao.dolgi.msk.ru/account/1404206237/", 1404206237)</f>
        <v>1404206237</v>
      </c>
      <c r="D662">
        <v>13272.19</v>
      </c>
    </row>
    <row r="663" spans="1:4" x14ac:dyDescent="0.25">
      <c r="A663" t="s">
        <v>389</v>
      </c>
      <c r="B663" t="s">
        <v>201</v>
      </c>
      <c r="C663" s="2">
        <f>HYPERLINK("https://sao.dolgi.msk.ru/account/1404205891/", 1404205891)</f>
        <v>1404205891</v>
      </c>
      <c r="D663">
        <v>9677.2999999999993</v>
      </c>
    </row>
    <row r="664" spans="1:4" x14ac:dyDescent="0.25">
      <c r="A664" t="s">
        <v>390</v>
      </c>
      <c r="B664" t="s">
        <v>249</v>
      </c>
      <c r="C664" s="2">
        <f>HYPERLINK("https://sao.dolgi.msk.ru/account/1404138633/", 1404138633)</f>
        <v>1404138633</v>
      </c>
      <c r="D664">
        <v>173613.56</v>
      </c>
    </row>
    <row r="665" spans="1:4" x14ac:dyDescent="0.25">
      <c r="A665" t="s">
        <v>390</v>
      </c>
      <c r="B665" t="s">
        <v>140</v>
      </c>
      <c r="C665" s="2">
        <f>HYPERLINK("https://sao.dolgi.msk.ru/account/1404138027/", 1404138027)</f>
        <v>1404138027</v>
      </c>
      <c r="D665">
        <v>15319.23</v>
      </c>
    </row>
    <row r="666" spans="1:4" x14ac:dyDescent="0.25">
      <c r="A666" t="s">
        <v>391</v>
      </c>
      <c r="B666" t="s">
        <v>4</v>
      </c>
      <c r="C666" s="2">
        <f>HYPERLINK("https://sao.dolgi.msk.ru/account/1404208144/", 1404208144)</f>
        <v>1404208144</v>
      </c>
      <c r="D666">
        <v>67209.03</v>
      </c>
    </row>
    <row r="667" spans="1:4" x14ac:dyDescent="0.25">
      <c r="A667" t="s">
        <v>391</v>
      </c>
      <c r="B667" t="s">
        <v>7</v>
      </c>
      <c r="C667" s="2">
        <f>HYPERLINK("https://sao.dolgi.msk.ru/account/1404208208/", 1404208208)</f>
        <v>1404208208</v>
      </c>
      <c r="D667">
        <v>30876.22</v>
      </c>
    </row>
    <row r="668" spans="1:4" x14ac:dyDescent="0.25">
      <c r="A668" t="s">
        <v>391</v>
      </c>
      <c r="B668" t="s">
        <v>249</v>
      </c>
      <c r="C668" s="2">
        <f>HYPERLINK("https://sao.dolgi.msk.ru/account/1404207627/", 1404207627)</f>
        <v>1404207627</v>
      </c>
      <c r="D668">
        <v>123463.54</v>
      </c>
    </row>
    <row r="669" spans="1:4" x14ac:dyDescent="0.25">
      <c r="A669" t="s">
        <v>391</v>
      </c>
      <c r="B669" t="s">
        <v>157</v>
      </c>
      <c r="C669" s="2">
        <f>HYPERLINK("https://sao.dolgi.msk.ru/account/1404208355/", 1404208355)</f>
        <v>1404208355</v>
      </c>
      <c r="D669">
        <v>55234.52</v>
      </c>
    </row>
    <row r="670" spans="1:4" x14ac:dyDescent="0.25">
      <c r="A670" t="s">
        <v>391</v>
      </c>
      <c r="B670" t="s">
        <v>351</v>
      </c>
      <c r="C670" s="2">
        <f>HYPERLINK("https://sao.dolgi.msk.ru/account/1404210148/", 1404210148)</f>
        <v>1404210148</v>
      </c>
      <c r="D670">
        <v>25209.31</v>
      </c>
    </row>
    <row r="671" spans="1:4" x14ac:dyDescent="0.25">
      <c r="A671" t="s">
        <v>391</v>
      </c>
      <c r="B671" t="s">
        <v>34</v>
      </c>
      <c r="C671" s="2">
        <f>HYPERLINK("https://sao.dolgi.msk.ru/account/1404209147/", 1404209147)</f>
        <v>1404209147</v>
      </c>
      <c r="D671">
        <v>44196.61</v>
      </c>
    </row>
    <row r="672" spans="1:4" x14ac:dyDescent="0.25">
      <c r="A672" t="s">
        <v>391</v>
      </c>
      <c r="B672" t="s">
        <v>35</v>
      </c>
      <c r="C672" s="2">
        <f>HYPERLINK("https://sao.dolgi.msk.ru/account/1404208419/", 1404208419)</f>
        <v>1404208419</v>
      </c>
      <c r="D672">
        <v>71342.19</v>
      </c>
    </row>
    <row r="673" spans="1:4" x14ac:dyDescent="0.25">
      <c r="A673" t="s">
        <v>391</v>
      </c>
      <c r="B673" t="s">
        <v>64</v>
      </c>
      <c r="C673" s="2">
        <f>HYPERLINK("https://sao.dolgi.msk.ru/account/1404208646/", 1404208646)</f>
        <v>1404208646</v>
      </c>
      <c r="D673">
        <v>27501.78</v>
      </c>
    </row>
    <row r="674" spans="1:4" x14ac:dyDescent="0.25">
      <c r="A674" t="s">
        <v>391</v>
      </c>
      <c r="B674" t="s">
        <v>314</v>
      </c>
      <c r="C674" s="2">
        <f>HYPERLINK("https://sao.dolgi.msk.ru/account/1404210244/", 1404210244)</f>
        <v>1404210244</v>
      </c>
      <c r="D674">
        <v>10442.69</v>
      </c>
    </row>
    <row r="675" spans="1:4" x14ac:dyDescent="0.25">
      <c r="A675" t="s">
        <v>391</v>
      </c>
      <c r="B675" t="s">
        <v>132</v>
      </c>
      <c r="C675" s="2">
        <f>HYPERLINK("https://sao.dolgi.msk.ru/account/1404208654/", 1404208654)</f>
        <v>1404208654</v>
      </c>
      <c r="D675">
        <v>55453.56</v>
      </c>
    </row>
    <row r="676" spans="1:4" x14ac:dyDescent="0.25">
      <c r="A676" t="s">
        <v>391</v>
      </c>
      <c r="B676" t="s">
        <v>320</v>
      </c>
      <c r="C676" s="2">
        <f>HYPERLINK("https://sao.dolgi.msk.ru/account/1404209446/", 1404209446)</f>
        <v>1404209446</v>
      </c>
      <c r="D676">
        <v>48078.43</v>
      </c>
    </row>
    <row r="677" spans="1:4" x14ac:dyDescent="0.25">
      <c r="A677" t="s">
        <v>391</v>
      </c>
      <c r="B677" t="s">
        <v>315</v>
      </c>
      <c r="C677" s="2">
        <f>HYPERLINK("https://sao.dolgi.msk.ru/account/1404207221/", 1404207221)</f>
        <v>1404207221</v>
      </c>
      <c r="D677">
        <v>33768.36</v>
      </c>
    </row>
    <row r="678" spans="1:4" x14ac:dyDescent="0.25">
      <c r="A678" t="s">
        <v>391</v>
      </c>
      <c r="B678" t="s">
        <v>165</v>
      </c>
      <c r="C678" s="2">
        <f>HYPERLINK("https://sao.dolgi.msk.ru/account/1404209008/", 1404209008)</f>
        <v>1404209008</v>
      </c>
      <c r="D678">
        <v>45249.53</v>
      </c>
    </row>
    <row r="679" spans="1:4" x14ac:dyDescent="0.25">
      <c r="A679" t="s">
        <v>391</v>
      </c>
      <c r="B679" t="s">
        <v>80</v>
      </c>
      <c r="C679" s="2">
        <f>HYPERLINK("https://sao.dolgi.msk.ru/account/1404207811/", 1404207811)</f>
        <v>1404207811</v>
      </c>
      <c r="D679">
        <v>21659.49</v>
      </c>
    </row>
    <row r="680" spans="1:4" x14ac:dyDescent="0.25">
      <c r="A680" t="s">
        <v>391</v>
      </c>
      <c r="B680" t="s">
        <v>5</v>
      </c>
      <c r="C680" s="2">
        <f>HYPERLINK("https://sao.dolgi.msk.ru/account/1404208734/", 1404208734)</f>
        <v>1404208734</v>
      </c>
      <c r="D680">
        <v>40361.410000000003</v>
      </c>
    </row>
    <row r="681" spans="1:4" x14ac:dyDescent="0.25">
      <c r="A681" t="s">
        <v>391</v>
      </c>
      <c r="B681" t="s">
        <v>301</v>
      </c>
      <c r="C681" s="2">
        <f>HYPERLINK("https://sao.dolgi.msk.ru/account/1404210025/", 1404210025)</f>
        <v>1404210025</v>
      </c>
      <c r="D681">
        <v>22697.56</v>
      </c>
    </row>
    <row r="682" spans="1:4" x14ac:dyDescent="0.25">
      <c r="A682" t="s">
        <v>391</v>
      </c>
      <c r="B682" t="s">
        <v>6</v>
      </c>
      <c r="C682" s="2">
        <f>HYPERLINK("https://sao.dolgi.msk.ru/account/1404209163/", 1404209163)</f>
        <v>1404209163</v>
      </c>
      <c r="D682">
        <v>18819.060000000001</v>
      </c>
    </row>
    <row r="683" spans="1:4" x14ac:dyDescent="0.25">
      <c r="A683" t="s">
        <v>391</v>
      </c>
      <c r="B683" t="s">
        <v>310</v>
      </c>
      <c r="C683" s="2">
        <f>HYPERLINK("https://sao.dolgi.msk.ru/account/1404209075/", 1404209075)</f>
        <v>1404209075</v>
      </c>
      <c r="D683">
        <v>19682.310000000001</v>
      </c>
    </row>
    <row r="684" spans="1:4" x14ac:dyDescent="0.25">
      <c r="A684" t="s">
        <v>391</v>
      </c>
      <c r="B684" t="s">
        <v>256</v>
      </c>
      <c r="C684" s="2">
        <f>HYPERLINK("https://sao.dolgi.msk.ru/account/1404209673/", 1404209673)</f>
        <v>1404209673</v>
      </c>
      <c r="D684">
        <v>49000</v>
      </c>
    </row>
    <row r="685" spans="1:4" x14ac:dyDescent="0.25">
      <c r="A685" t="s">
        <v>392</v>
      </c>
      <c r="B685" t="s">
        <v>65</v>
      </c>
      <c r="C685" s="2">
        <f>HYPERLINK("https://sao.dolgi.msk.ru/account/1404132573/", 1404132573)</f>
        <v>1404132573</v>
      </c>
      <c r="D685">
        <v>22994.06</v>
      </c>
    </row>
    <row r="686" spans="1:4" x14ac:dyDescent="0.25">
      <c r="A686" t="s">
        <v>392</v>
      </c>
      <c r="B686" t="s">
        <v>43</v>
      </c>
      <c r="C686" s="2">
        <f>HYPERLINK("https://sao.dolgi.msk.ru/account/1404132864/", 1404132864)</f>
        <v>1404132864</v>
      </c>
      <c r="D686">
        <v>217694.42</v>
      </c>
    </row>
    <row r="687" spans="1:4" x14ac:dyDescent="0.25">
      <c r="A687" t="s">
        <v>393</v>
      </c>
      <c r="B687" t="s">
        <v>65</v>
      </c>
      <c r="C687" s="2">
        <f>HYPERLINK("https://sao.dolgi.msk.ru/account/1404210551/", 1404210551)</f>
        <v>1404210551</v>
      </c>
      <c r="D687">
        <v>46296.62</v>
      </c>
    </row>
    <row r="688" spans="1:4" x14ac:dyDescent="0.25">
      <c r="A688" t="s">
        <v>393</v>
      </c>
      <c r="B688" t="s">
        <v>124</v>
      </c>
      <c r="C688" s="2">
        <f>HYPERLINK("https://sao.dolgi.msk.ru/account/1404211079/", 1404211079)</f>
        <v>1404211079</v>
      </c>
      <c r="D688">
        <v>70933.22</v>
      </c>
    </row>
    <row r="689" spans="1:4" x14ac:dyDescent="0.25">
      <c r="A689" t="s">
        <v>394</v>
      </c>
      <c r="B689" t="s">
        <v>122</v>
      </c>
      <c r="C689" s="2">
        <f>HYPERLINK("https://sao.dolgi.msk.ru/account/1404211562/", 1404211562)</f>
        <v>1404211562</v>
      </c>
      <c r="D689">
        <v>17269.099999999999</v>
      </c>
    </row>
    <row r="690" spans="1:4" x14ac:dyDescent="0.25">
      <c r="A690" t="s">
        <v>394</v>
      </c>
      <c r="B690" t="s">
        <v>157</v>
      </c>
      <c r="C690" s="2">
        <f>HYPERLINK("https://sao.dolgi.msk.ru/account/1404211589/", 1404211589)</f>
        <v>1404211589</v>
      </c>
      <c r="D690">
        <v>20380.689999999999</v>
      </c>
    </row>
    <row r="691" spans="1:4" x14ac:dyDescent="0.25">
      <c r="A691" t="s">
        <v>394</v>
      </c>
      <c r="B691" t="s">
        <v>175</v>
      </c>
      <c r="C691" s="2">
        <f>HYPERLINK("https://sao.dolgi.msk.ru/account/1404211773/", 1404211773)</f>
        <v>1404211773</v>
      </c>
      <c r="D691">
        <v>24020.68</v>
      </c>
    </row>
    <row r="692" spans="1:4" x14ac:dyDescent="0.25">
      <c r="A692" t="s">
        <v>394</v>
      </c>
      <c r="B692" t="s">
        <v>80</v>
      </c>
      <c r="C692" s="2">
        <f>HYPERLINK("https://sao.dolgi.msk.ru/account/1404212055/", 1404212055)</f>
        <v>1404212055</v>
      </c>
      <c r="D692">
        <v>19594.25</v>
      </c>
    </row>
    <row r="693" spans="1:4" x14ac:dyDescent="0.25">
      <c r="A693" t="s">
        <v>394</v>
      </c>
      <c r="B693" t="s">
        <v>178</v>
      </c>
      <c r="C693" s="2">
        <f>HYPERLINK("https://sao.dolgi.msk.ru/account/1404211714/", 1404211714)</f>
        <v>1404211714</v>
      </c>
      <c r="D693">
        <v>31611.8</v>
      </c>
    </row>
    <row r="694" spans="1:4" x14ac:dyDescent="0.25">
      <c r="A694" t="s">
        <v>394</v>
      </c>
      <c r="B694" t="s">
        <v>153</v>
      </c>
      <c r="C694" s="2">
        <f>HYPERLINK("https://sao.dolgi.msk.ru/account/1404212733/", 1404212733)</f>
        <v>1404212733</v>
      </c>
      <c r="D694">
        <v>36346.639999999999</v>
      </c>
    </row>
    <row r="695" spans="1:4" x14ac:dyDescent="0.25">
      <c r="A695" t="s">
        <v>395</v>
      </c>
      <c r="B695" t="s">
        <v>16</v>
      </c>
      <c r="C695" s="2">
        <f>HYPERLINK("https://sao.dolgi.msk.ru/account/1404213154/", 1404213154)</f>
        <v>1404213154</v>
      </c>
      <c r="D695">
        <v>9577.7800000000007</v>
      </c>
    </row>
    <row r="696" spans="1:4" x14ac:dyDescent="0.25">
      <c r="A696" t="s">
        <v>395</v>
      </c>
      <c r="B696" t="s">
        <v>158</v>
      </c>
      <c r="C696" s="2">
        <f>HYPERLINK("https://sao.dolgi.msk.ru/account/1404213699/", 1404213699)</f>
        <v>1404213699</v>
      </c>
      <c r="D696">
        <v>25064.35</v>
      </c>
    </row>
    <row r="697" spans="1:4" x14ac:dyDescent="0.25">
      <c r="A697" t="s">
        <v>395</v>
      </c>
      <c r="B697" t="s">
        <v>176</v>
      </c>
      <c r="C697" s="2">
        <f>HYPERLINK("https://sao.dolgi.msk.ru/account/1404213912/", 1404213912)</f>
        <v>1404213912</v>
      </c>
      <c r="D697">
        <v>26633.09</v>
      </c>
    </row>
    <row r="698" spans="1:4" x14ac:dyDescent="0.25">
      <c r="A698" t="s">
        <v>395</v>
      </c>
      <c r="B698" t="s">
        <v>160</v>
      </c>
      <c r="C698" s="2">
        <f>HYPERLINK("https://sao.dolgi.msk.ru/account/1404214499/", 1404214499)</f>
        <v>1404214499</v>
      </c>
      <c r="D698">
        <v>26976</v>
      </c>
    </row>
    <row r="699" spans="1:4" x14ac:dyDescent="0.25">
      <c r="A699" t="s">
        <v>395</v>
      </c>
      <c r="B699" t="s">
        <v>132</v>
      </c>
      <c r="C699" s="2">
        <f>HYPERLINK("https://sao.dolgi.msk.ru/account/1404212952/", 1404212952)</f>
        <v>1404212952</v>
      </c>
      <c r="D699">
        <v>19348.990000000002</v>
      </c>
    </row>
    <row r="700" spans="1:4" x14ac:dyDescent="0.25">
      <c r="A700" t="s">
        <v>395</v>
      </c>
      <c r="B700" t="s">
        <v>48</v>
      </c>
      <c r="C700" s="2">
        <f>HYPERLINK("https://sao.dolgi.msk.ru/account/1404213584/", 1404213584)</f>
        <v>1404213584</v>
      </c>
      <c r="D700">
        <v>36598.85</v>
      </c>
    </row>
    <row r="701" spans="1:4" x14ac:dyDescent="0.25">
      <c r="A701" t="s">
        <v>395</v>
      </c>
      <c r="B701" t="s">
        <v>62</v>
      </c>
      <c r="C701" s="2">
        <f>HYPERLINK("https://sao.dolgi.msk.ru/account/1404213349/", 1404213349)</f>
        <v>1404213349</v>
      </c>
      <c r="D701">
        <v>30584.36</v>
      </c>
    </row>
    <row r="702" spans="1:4" x14ac:dyDescent="0.25">
      <c r="A702" t="s">
        <v>395</v>
      </c>
      <c r="B702" t="s">
        <v>153</v>
      </c>
      <c r="C702" s="2">
        <f>HYPERLINK("https://sao.dolgi.msk.ru/account/1404214093/", 1404214093)</f>
        <v>1404214093</v>
      </c>
      <c r="D702">
        <v>19810.169999999998</v>
      </c>
    </row>
    <row r="703" spans="1:4" x14ac:dyDescent="0.25">
      <c r="A703" t="s">
        <v>395</v>
      </c>
      <c r="B703" t="s">
        <v>396</v>
      </c>
      <c r="C703" s="2">
        <f>HYPERLINK("https://sao.dolgi.msk.ru/account/1404214157/", 1404214157)</f>
        <v>1404214157</v>
      </c>
      <c r="D703">
        <v>34445.550000000003</v>
      </c>
    </row>
    <row r="704" spans="1:4" x14ac:dyDescent="0.25">
      <c r="A704" t="s">
        <v>395</v>
      </c>
      <c r="B704" t="s">
        <v>6</v>
      </c>
      <c r="C704" s="2">
        <f>HYPERLINK("https://sao.dolgi.msk.ru/account/1404213015/", 1404213015)</f>
        <v>1404213015</v>
      </c>
      <c r="D704">
        <v>58824.24</v>
      </c>
    </row>
    <row r="705" spans="1:4" x14ac:dyDescent="0.25">
      <c r="A705" t="s">
        <v>397</v>
      </c>
      <c r="B705" t="s">
        <v>138</v>
      </c>
      <c r="C705" s="2">
        <f>HYPERLINK("https://sao.dolgi.msk.ru/account/1404215387/", 1404215387)</f>
        <v>1404215387</v>
      </c>
      <c r="D705">
        <v>74546.509999999995</v>
      </c>
    </row>
    <row r="706" spans="1:4" x14ac:dyDescent="0.25">
      <c r="A706" t="s">
        <v>397</v>
      </c>
      <c r="B706" t="s">
        <v>65</v>
      </c>
      <c r="C706" s="2">
        <f>HYPERLINK("https://sao.dolgi.msk.ru/account/1404215037/", 1404215037)</f>
        <v>1404215037</v>
      </c>
      <c r="D706">
        <v>40605.42</v>
      </c>
    </row>
    <row r="707" spans="1:4" x14ac:dyDescent="0.25">
      <c r="A707" t="s">
        <v>398</v>
      </c>
      <c r="B707" t="s">
        <v>27</v>
      </c>
      <c r="C707" s="2">
        <f>HYPERLINK("https://sao.dolgi.msk.ru/account/1404098854/", 1404098854)</f>
        <v>1404098854</v>
      </c>
      <c r="D707">
        <v>16879.169999999998</v>
      </c>
    </row>
    <row r="708" spans="1:4" x14ac:dyDescent="0.25">
      <c r="A708" t="s">
        <v>398</v>
      </c>
      <c r="B708" t="s">
        <v>46</v>
      </c>
      <c r="C708" s="2">
        <f>HYPERLINK("https://sao.dolgi.msk.ru/account/1404092348/", 1404092348)</f>
        <v>1404092348</v>
      </c>
      <c r="D708">
        <v>48798.95</v>
      </c>
    </row>
    <row r="709" spans="1:4" x14ac:dyDescent="0.25">
      <c r="A709" t="s">
        <v>398</v>
      </c>
      <c r="B709" t="s">
        <v>79</v>
      </c>
      <c r="C709" s="2">
        <f>HYPERLINK("https://sao.dolgi.msk.ru/account/1404096058/", 1404096058)</f>
        <v>1404096058</v>
      </c>
      <c r="D709">
        <v>151714.32</v>
      </c>
    </row>
    <row r="710" spans="1:4" x14ac:dyDescent="0.25">
      <c r="A710" t="s">
        <v>398</v>
      </c>
      <c r="B710" t="s">
        <v>166</v>
      </c>
      <c r="C710" s="2">
        <f>HYPERLINK("https://sao.dolgi.msk.ru/account/1404094845/", 1404094845)</f>
        <v>1404094845</v>
      </c>
      <c r="D710">
        <v>21047.94</v>
      </c>
    </row>
    <row r="711" spans="1:4" x14ac:dyDescent="0.25">
      <c r="A711" t="s">
        <v>398</v>
      </c>
      <c r="B711" t="s">
        <v>66</v>
      </c>
      <c r="C711" s="2">
        <f>HYPERLINK("https://sao.dolgi.msk.ru/account/1404092399/", 1404092399)</f>
        <v>1404092399</v>
      </c>
      <c r="D711">
        <v>81100.479999999996</v>
      </c>
    </row>
    <row r="712" spans="1:4" x14ac:dyDescent="0.25">
      <c r="A712" t="s">
        <v>398</v>
      </c>
      <c r="B712" t="s">
        <v>217</v>
      </c>
      <c r="C712" s="2">
        <f>HYPERLINK("https://sao.dolgi.msk.ru/account/1404100029/", 1404100029)</f>
        <v>1404100029</v>
      </c>
      <c r="D712">
        <v>96205.119999999995</v>
      </c>
    </row>
    <row r="713" spans="1:4" x14ac:dyDescent="0.25">
      <c r="A713" t="s">
        <v>398</v>
      </c>
      <c r="B713" t="s">
        <v>365</v>
      </c>
      <c r="C713" s="2">
        <f>HYPERLINK("https://sao.dolgi.msk.ru/account/1404100053/", 1404100053)</f>
        <v>1404100053</v>
      </c>
      <c r="D713">
        <v>55841.54</v>
      </c>
    </row>
    <row r="714" spans="1:4" x14ac:dyDescent="0.25">
      <c r="A714" t="s">
        <v>398</v>
      </c>
      <c r="B714" t="s">
        <v>399</v>
      </c>
      <c r="C714" s="2">
        <f>HYPERLINK("https://sao.dolgi.msk.ru/account/1404100109/", 1404100109)</f>
        <v>1404100109</v>
      </c>
      <c r="D714">
        <v>15178.6</v>
      </c>
    </row>
    <row r="715" spans="1:4" x14ac:dyDescent="0.25">
      <c r="A715" t="s">
        <v>398</v>
      </c>
      <c r="B715" t="s">
        <v>125</v>
      </c>
      <c r="C715" s="2">
        <f>HYPERLINK("https://sao.dolgi.msk.ru/account/1404100221/", 1404100221)</f>
        <v>1404100221</v>
      </c>
      <c r="D715">
        <v>26142.080000000002</v>
      </c>
    </row>
    <row r="716" spans="1:4" x14ac:dyDescent="0.25">
      <c r="A716" t="s">
        <v>400</v>
      </c>
      <c r="B716" t="s">
        <v>143</v>
      </c>
      <c r="C716" s="2">
        <f>HYPERLINK("https://sao.dolgi.msk.ru/account/1404216339/", 1404216339)</f>
        <v>1404216339</v>
      </c>
      <c r="D716">
        <v>24724.74</v>
      </c>
    </row>
    <row r="717" spans="1:4" x14ac:dyDescent="0.25">
      <c r="A717" t="s">
        <v>400</v>
      </c>
      <c r="B717" t="s">
        <v>199</v>
      </c>
      <c r="C717" s="2">
        <f>HYPERLINK("https://sao.dolgi.msk.ru/account/1404218166/", 1404218166)</f>
        <v>1404218166</v>
      </c>
      <c r="D717">
        <v>49380.2</v>
      </c>
    </row>
    <row r="718" spans="1:4" x14ac:dyDescent="0.25">
      <c r="A718" t="s">
        <v>400</v>
      </c>
      <c r="B718" t="s">
        <v>138</v>
      </c>
      <c r="C718" s="2">
        <f>HYPERLINK("https://sao.dolgi.msk.ru/account/1404217091/", 1404217091)</f>
        <v>1404217091</v>
      </c>
      <c r="D718">
        <v>37639.949999999997</v>
      </c>
    </row>
    <row r="719" spans="1:4" x14ac:dyDescent="0.25">
      <c r="A719" t="s">
        <v>400</v>
      </c>
      <c r="B719" t="s">
        <v>227</v>
      </c>
      <c r="C719" s="2">
        <f>HYPERLINK("https://sao.dolgi.msk.ru/account/1404216582/", 1404216582)</f>
        <v>1404216582</v>
      </c>
      <c r="D719">
        <v>30208.92</v>
      </c>
    </row>
    <row r="720" spans="1:4" x14ac:dyDescent="0.25">
      <c r="A720" t="s">
        <v>400</v>
      </c>
      <c r="B720" t="s">
        <v>274</v>
      </c>
      <c r="C720" s="2">
        <f>HYPERLINK("https://sao.dolgi.msk.ru/account/1404218297/", 1404218297)</f>
        <v>1404218297</v>
      </c>
      <c r="D720">
        <v>29147.71</v>
      </c>
    </row>
    <row r="721" spans="1:4" x14ac:dyDescent="0.25">
      <c r="A721" t="s">
        <v>400</v>
      </c>
      <c r="B721" t="s">
        <v>275</v>
      </c>
      <c r="C721" s="2">
        <f>HYPERLINK("https://sao.dolgi.msk.ru/account/1404215766/", 1404215766)</f>
        <v>1404215766</v>
      </c>
      <c r="D721">
        <v>14000.94</v>
      </c>
    </row>
    <row r="722" spans="1:4" x14ac:dyDescent="0.25">
      <c r="A722" t="s">
        <v>401</v>
      </c>
      <c r="B722" t="s">
        <v>51</v>
      </c>
      <c r="C722" s="2">
        <f>HYPERLINK("https://sao.dolgi.msk.ru/account/1404219855/", 1404219855)</f>
        <v>1404219855</v>
      </c>
      <c r="D722">
        <v>32836.68</v>
      </c>
    </row>
    <row r="723" spans="1:4" x14ac:dyDescent="0.25">
      <c r="A723" t="s">
        <v>401</v>
      </c>
      <c r="B723" t="s">
        <v>67</v>
      </c>
      <c r="C723" s="2">
        <f>HYPERLINK("https://sao.dolgi.msk.ru/account/1404220864/", 1404220864)</f>
        <v>1404220864</v>
      </c>
      <c r="D723">
        <v>21102.98</v>
      </c>
    </row>
    <row r="724" spans="1:4" x14ac:dyDescent="0.25">
      <c r="A724" t="s">
        <v>401</v>
      </c>
      <c r="B724" t="s">
        <v>75</v>
      </c>
      <c r="C724" s="2">
        <f>HYPERLINK("https://sao.dolgi.msk.ru/account/1404220274/", 1404220274)</f>
        <v>1404220274</v>
      </c>
      <c r="D724">
        <v>138.96</v>
      </c>
    </row>
    <row r="725" spans="1:4" x14ac:dyDescent="0.25">
      <c r="A725" t="s">
        <v>401</v>
      </c>
      <c r="B725" t="s">
        <v>402</v>
      </c>
      <c r="C725" s="2">
        <f>HYPERLINK("https://sao.dolgi.msk.ru/account/1404221285/", 1404221285)</f>
        <v>1404221285</v>
      </c>
      <c r="D725">
        <v>18177.28</v>
      </c>
    </row>
    <row r="726" spans="1:4" x14ac:dyDescent="0.25">
      <c r="A726" t="s">
        <v>401</v>
      </c>
      <c r="B726" t="s">
        <v>54</v>
      </c>
      <c r="C726" s="2">
        <f>HYPERLINK("https://sao.dolgi.msk.ru/account/1404220418/", 1404220418)</f>
        <v>1404220418</v>
      </c>
      <c r="D726">
        <v>49467.62</v>
      </c>
    </row>
    <row r="727" spans="1:4" x14ac:dyDescent="0.25">
      <c r="A727" t="s">
        <v>401</v>
      </c>
      <c r="B727" t="s">
        <v>403</v>
      </c>
      <c r="C727" s="2">
        <f>HYPERLINK("https://sao.dolgi.msk.ru/account/1404218633/", 1404218633)</f>
        <v>1404218633</v>
      </c>
      <c r="D727">
        <v>14945.05</v>
      </c>
    </row>
    <row r="728" spans="1:4" x14ac:dyDescent="0.25">
      <c r="A728" t="s">
        <v>401</v>
      </c>
      <c r="B728" t="s">
        <v>357</v>
      </c>
      <c r="C728" s="2">
        <f>HYPERLINK("https://sao.dolgi.msk.ru/account/1404220434/", 1404220434)</f>
        <v>1404220434</v>
      </c>
      <c r="D728">
        <v>19744.52</v>
      </c>
    </row>
    <row r="729" spans="1:4" x14ac:dyDescent="0.25">
      <c r="A729" t="s">
        <v>401</v>
      </c>
      <c r="B729" t="s">
        <v>404</v>
      </c>
      <c r="C729" s="2">
        <f>HYPERLINK("https://sao.dolgi.msk.ru/account/1404219767/", 1404219767)</f>
        <v>1404219767</v>
      </c>
      <c r="D729">
        <v>43859.58</v>
      </c>
    </row>
    <row r="730" spans="1:4" x14ac:dyDescent="0.25">
      <c r="A730" t="s">
        <v>405</v>
      </c>
      <c r="B730" t="s">
        <v>27</v>
      </c>
      <c r="C730" s="2">
        <f>HYPERLINK("https://sao.dolgi.msk.ru/account/1404085893/", 1404085893)</f>
        <v>1404085893</v>
      </c>
      <c r="D730">
        <v>52890.84</v>
      </c>
    </row>
    <row r="731" spans="1:4" x14ac:dyDescent="0.25">
      <c r="A731" t="s">
        <v>405</v>
      </c>
      <c r="B731" t="s">
        <v>241</v>
      </c>
      <c r="C731" s="2">
        <f>HYPERLINK("https://sao.dolgi.msk.ru/account/1404086511/", 1404086511)</f>
        <v>1404086511</v>
      </c>
      <c r="D731">
        <v>14899.96</v>
      </c>
    </row>
    <row r="732" spans="1:4" x14ac:dyDescent="0.25">
      <c r="A732" t="s">
        <v>405</v>
      </c>
      <c r="B732" t="s">
        <v>315</v>
      </c>
      <c r="C732" s="2">
        <f>HYPERLINK("https://sao.dolgi.msk.ru/account/1404088816/", 1404088816)</f>
        <v>1404088816</v>
      </c>
      <c r="D732">
        <v>10875.93</v>
      </c>
    </row>
    <row r="733" spans="1:4" x14ac:dyDescent="0.25">
      <c r="A733" t="s">
        <v>405</v>
      </c>
      <c r="B733" t="s">
        <v>17</v>
      </c>
      <c r="C733" s="2">
        <f>HYPERLINK("https://sao.dolgi.msk.ru/account/1404088007/", 1404088007)</f>
        <v>1404088007</v>
      </c>
      <c r="D733">
        <v>11290.43</v>
      </c>
    </row>
    <row r="734" spans="1:4" x14ac:dyDescent="0.25">
      <c r="A734" t="s">
        <v>405</v>
      </c>
      <c r="B734" t="s">
        <v>73</v>
      </c>
      <c r="C734" s="2">
        <f>HYPERLINK("https://sao.dolgi.msk.ru/account/1404090385/", 1404090385)</f>
        <v>1404090385</v>
      </c>
      <c r="D734">
        <v>196335.86</v>
      </c>
    </row>
    <row r="735" spans="1:4" x14ac:dyDescent="0.25">
      <c r="A735" t="s">
        <v>405</v>
      </c>
      <c r="B735" t="s">
        <v>201</v>
      </c>
      <c r="C735" s="2">
        <f>HYPERLINK("https://sao.dolgi.msk.ru/account/1404089579/", 1404089579)</f>
        <v>1404089579</v>
      </c>
      <c r="D735">
        <v>50612.67</v>
      </c>
    </row>
    <row r="736" spans="1:4" x14ac:dyDescent="0.25">
      <c r="A736" t="s">
        <v>405</v>
      </c>
      <c r="B736" t="s">
        <v>153</v>
      </c>
      <c r="C736" s="2">
        <f>HYPERLINK("https://sao.dolgi.msk.ru/account/1404085578/", 1404085578)</f>
        <v>1404085578</v>
      </c>
      <c r="D736">
        <v>19244.990000000002</v>
      </c>
    </row>
    <row r="737" spans="1:4" x14ac:dyDescent="0.25">
      <c r="A737" t="s">
        <v>405</v>
      </c>
      <c r="B737" t="s">
        <v>406</v>
      </c>
      <c r="C737" s="2">
        <f>HYPERLINK("https://sao.dolgi.msk.ru/account/1404085682/", 1404085682)</f>
        <v>1404085682</v>
      </c>
      <c r="D737">
        <v>8443.7900000000009</v>
      </c>
    </row>
    <row r="738" spans="1:4" x14ac:dyDescent="0.25">
      <c r="A738" t="s">
        <v>405</v>
      </c>
      <c r="B738" t="s">
        <v>8</v>
      </c>
      <c r="C738" s="2">
        <f>HYPERLINK("https://sao.dolgi.msk.ru/account/1404088752/", 1404088752)</f>
        <v>1404088752</v>
      </c>
      <c r="D738">
        <v>789.37</v>
      </c>
    </row>
    <row r="739" spans="1:4" x14ac:dyDescent="0.25">
      <c r="A739" t="s">
        <v>405</v>
      </c>
      <c r="B739" t="s">
        <v>357</v>
      </c>
      <c r="C739" s="2">
        <f>HYPERLINK("https://sao.dolgi.msk.ru/account/1404084292/", 1404084292)</f>
        <v>1404084292</v>
      </c>
      <c r="D739">
        <v>99258.36</v>
      </c>
    </row>
  </sheetData>
  <autoFilter ref="A1:D7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Жилищник района Левобережный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Ивановна Болонкина (Начальник отдела по работе с физическими и юридическими лицами) &lt;bolonkina86@mail.ru&gt;</dc:creator>
  <dc:description>uuid: 018b03e069907000916b1a90d3847395 generated: 2023-10-06 10:25:20</dc:description>
  <cp:lastModifiedBy>GBU-0260</cp:lastModifiedBy>
  <dcterms:created xsi:type="dcterms:W3CDTF">2023-10-06T07:25:22Z</dcterms:created>
  <dcterms:modified xsi:type="dcterms:W3CDTF">2023-10-06T07:26:26Z</dcterms:modified>
</cp:coreProperties>
</file>